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11109"/>
  <workbookPr defaultThemeVersion="166925"/>
  <mc:AlternateContent xmlns:mc="http://schemas.openxmlformats.org/markup-compatibility/2006">
    <mc:Choice Requires="x15">
      <x15ac:absPath xmlns:x15ac="http://schemas.microsoft.com/office/spreadsheetml/2010/11/ac" url="/Users/mingao/Desktop/lux/final/final/"/>
    </mc:Choice>
  </mc:AlternateContent>
  <xr:revisionPtr revIDLastSave="0" documentId="13_ncr:1_{FE482261-A5BF-4244-B815-A951C0F4AA29}" xr6:coauthVersionLast="40" xr6:coauthVersionMax="40" xr10:uidLastSave="{00000000-0000-0000-0000-000000000000}"/>
  <bookViews>
    <workbookView xWindow="1000" yWindow="1260" windowWidth="28800" windowHeight="16740" activeTab="11" xr2:uid="{C49E30F3-1349-CB4A-8EB2-FC39BA872BA6}"/>
  </bookViews>
  <sheets>
    <sheet name="Fig1" sheetId="16" r:id="rId1"/>
    <sheet name="Fig2" sheetId="1" r:id="rId2"/>
    <sheet name="Fig3" sheetId="21" r:id="rId3"/>
    <sheet name="Fig4" sheetId="2" r:id="rId4"/>
    <sheet name="Fig5" sheetId="15" r:id="rId5"/>
    <sheet name="FigS1" sheetId="17" r:id="rId6"/>
    <sheet name="FigS2" sheetId="18" r:id="rId7"/>
    <sheet name="FigS5" sheetId="19" r:id="rId8"/>
    <sheet name="FigS6" sheetId="20" r:id="rId9"/>
    <sheet name="FigS7" sheetId="9" r:id="rId10"/>
    <sheet name="FigS8" sheetId="13" r:id="rId11"/>
    <sheet name="FigS9" sheetId="6" r:id="rId12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</xcalcf:calcFeatures>
    </ext>
  </extLst>
</workbook>
</file>

<file path=xl/calcChain.xml><?xml version="1.0" encoding="utf-8"?>
<calcChain xmlns="http://schemas.openxmlformats.org/spreadsheetml/2006/main">
  <c r="O24" i="15" l="1"/>
  <c r="AN74" i="13" l="1"/>
  <c r="AM74" i="13"/>
  <c r="AL74" i="13"/>
  <c r="AN73" i="13"/>
  <c r="AM73" i="13"/>
  <c r="AL73" i="13"/>
  <c r="AN72" i="13"/>
  <c r="AM72" i="13"/>
  <c r="AL72" i="13"/>
  <c r="AN52" i="13"/>
  <c r="H81" i="21" l="1"/>
  <c r="D94" i="21"/>
  <c r="F94" i="21" s="1"/>
  <c r="G94" i="21" s="1"/>
  <c r="D93" i="21"/>
  <c r="F93" i="21" s="1"/>
  <c r="G93" i="21" s="1"/>
  <c r="D92" i="21"/>
  <c r="F92" i="21" s="1"/>
  <c r="G92" i="21" s="1"/>
  <c r="D91" i="21"/>
  <c r="F91" i="21" s="1"/>
  <c r="G91" i="21" s="1"/>
  <c r="D90" i="21"/>
  <c r="F90" i="21" s="1"/>
  <c r="G90" i="21" s="1"/>
  <c r="D89" i="21"/>
  <c r="F89" i="21" s="1"/>
  <c r="G89" i="21" s="1"/>
  <c r="D88" i="21"/>
  <c r="F88" i="21" s="1"/>
  <c r="G88" i="21" s="1"/>
  <c r="D87" i="21"/>
  <c r="F87" i="21" s="1"/>
  <c r="G87" i="21" s="1"/>
  <c r="D86" i="21"/>
  <c r="F86" i="21" s="1"/>
  <c r="G86" i="21" s="1"/>
  <c r="D85" i="21"/>
  <c r="F85" i="21" s="1"/>
  <c r="G85" i="21" s="1"/>
  <c r="D84" i="21"/>
  <c r="F84" i="21" s="1"/>
  <c r="G84" i="21" s="1"/>
  <c r="D83" i="21"/>
  <c r="F83" i="21" s="1"/>
  <c r="G83" i="21" s="1"/>
  <c r="D82" i="21"/>
  <c r="F82" i="21" s="1"/>
  <c r="G82" i="21" s="1"/>
  <c r="D81" i="21"/>
  <c r="F81" i="21" s="1"/>
  <c r="G81" i="21" s="1"/>
  <c r="D80" i="21"/>
  <c r="F80" i="21" s="1"/>
  <c r="G80" i="21" s="1"/>
  <c r="D79" i="21"/>
  <c r="F79" i="21" s="1"/>
  <c r="G79" i="21" s="1"/>
  <c r="F60" i="21"/>
  <c r="H79" i="21" l="1"/>
  <c r="I79" i="21"/>
  <c r="I87" i="21"/>
  <c r="H87" i="21"/>
  <c r="I81" i="21"/>
  <c r="I85" i="21"/>
  <c r="H85" i="21"/>
  <c r="I89" i="21"/>
  <c r="H89" i="21"/>
  <c r="H93" i="21"/>
  <c r="I93" i="21"/>
  <c r="H83" i="21"/>
  <c r="I83" i="21"/>
  <c r="I91" i="21"/>
  <c r="H91" i="21"/>
  <c r="H62" i="21" l="1"/>
  <c r="E615" i="18" l="1"/>
  <c r="E614" i="18"/>
  <c r="E613" i="18"/>
  <c r="E612" i="18"/>
  <c r="E611" i="18"/>
  <c r="N610" i="18"/>
  <c r="E610" i="18"/>
  <c r="N609" i="18"/>
  <c r="E609" i="18"/>
  <c r="N608" i="18"/>
  <c r="H608" i="18"/>
  <c r="E608" i="18"/>
  <c r="N607" i="18"/>
  <c r="H607" i="18"/>
  <c r="E607" i="18"/>
  <c r="N606" i="18"/>
  <c r="H606" i="18"/>
  <c r="E606" i="18"/>
  <c r="N605" i="18"/>
  <c r="H605" i="18"/>
  <c r="E605" i="18"/>
  <c r="N604" i="18"/>
  <c r="H604" i="18"/>
  <c r="E604" i="18"/>
  <c r="N603" i="18"/>
  <c r="H603" i="18"/>
  <c r="E603" i="18"/>
  <c r="N602" i="18"/>
  <c r="H602" i="18"/>
  <c r="E602" i="18"/>
  <c r="N601" i="18"/>
  <c r="H601" i="18"/>
  <c r="E601" i="18"/>
  <c r="W600" i="18"/>
  <c r="N600" i="18"/>
  <c r="H600" i="18"/>
  <c r="E600" i="18"/>
  <c r="W599" i="18"/>
  <c r="N599" i="18"/>
  <c r="H599" i="18"/>
  <c r="E599" i="18"/>
  <c r="W598" i="18"/>
  <c r="N598" i="18"/>
  <c r="H598" i="18"/>
  <c r="E598" i="18"/>
  <c r="W597" i="18"/>
  <c r="N597" i="18"/>
  <c r="H597" i="18"/>
  <c r="E597" i="18"/>
  <c r="W596" i="18"/>
  <c r="N596" i="18"/>
  <c r="H596" i="18"/>
  <c r="E596" i="18"/>
  <c r="W595" i="18"/>
  <c r="N595" i="18"/>
  <c r="H595" i="18"/>
  <c r="E595" i="18"/>
  <c r="W594" i="18"/>
  <c r="N594" i="18"/>
  <c r="K594" i="18"/>
  <c r="H594" i="18"/>
  <c r="E594" i="18"/>
  <c r="W593" i="18"/>
  <c r="N593" i="18"/>
  <c r="K593" i="18"/>
  <c r="H593" i="18"/>
  <c r="E593" i="18"/>
  <c r="W592" i="18"/>
  <c r="N592" i="18"/>
  <c r="K592" i="18"/>
  <c r="H592" i="18"/>
  <c r="E592" i="18"/>
  <c r="W591" i="18"/>
  <c r="N591" i="18"/>
  <c r="K591" i="18"/>
  <c r="H591" i="18"/>
  <c r="E591" i="18"/>
  <c r="W590" i="18"/>
  <c r="T590" i="18"/>
  <c r="Q590" i="18"/>
  <c r="Q618" i="18" s="1"/>
  <c r="N590" i="18"/>
  <c r="K590" i="18"/>
  <c r="H590" i="18"/>
  <c r="E590" i="18"/>
  <c r="W589" i="18"/>
  <c r="T589" i="18"/>
  <c r="Q589" i="18"/>
  <c r="N589" i="18"/>
  <c r="K589" i="18"/>
  <c r="H589" i="18"/>
  <c r="E589" i="18"/>
  <c r="W588" i="18"/>
  <c r="T588" i="18"/>
  <c r="Q588" i="18"/>
  <c r="N588" i="18"/>
  <c r="K588" i="18"/>
  <c r="H588" i="18"/>
  <c r="E588" i="18"/>
  <c r="W587" i="18"/>
  <c r="T587" i="18"/>
  <c r="Q587" i="18"/>
  <c r="N587" i="18"/>
  <c r="K587" i="18"/>
  <c r="H587" i="18"/>
  <c r="E587" i="18"/>
  <c r="Z586" i="18"/>
  <c r="W586" i="18"/>
  <c r="T586" i="18"/>
  <c r="Q586" i="18"/>
  <c r="N586" i="18"/>
  <c r="K586" i="18"/>
  <c r="H586" i="18"/>
  <c r="E586" i="18"/>
  <c r="Z585" i="18"/>
  <c r="W585" i="18"/>
  <c r="T585" i="18"/>
  <c r="Q585" i="18"/>
  <c r="N585" i="18"/>
  <c r="K585" i="18"/>
  <c r="H585" i="18"/>
  <c r="E585" i="18"/>
  <c r="Z584" i="18"/>
  <c r="W584" i="18"/>
  <c r="T584" i="18"/>
  <c r="Q584" i="18"/>
  <c r="N584" i="18"/>
  <c r="K584" i="18"/>
  <c r="H584" i="18"/>
  <c r="E584" i="18"/>
  <c r="Z583" i="18"/>
  <c r="W583" i="18"/>
  <c r="T583" i="18"/>
  <c r="Q583" i="18"/>
  <c r="N583" i="18"/>
  <c r="K583" i="18"/>
  <c r="H583" i="18"/>
  <c r="E583" i="18"/>
  <c r="Z582" i="18"/>
  <c r="W582" i="18"/>
  <c r="T582" i="18"/>
  <c r="Q582" i="18"/>
  <c r="N582" i="18"/>
  <c r="K582" i="18"/>
  <c r="H582" i="18"/>
  <c r="E582" i="18"/>
  <c r="Z581" i="18"/>
  <c r="W581" i="18"/>
  <c r="T581" i="18"/>
  <c r="Q581" i="18"/>
  <c r="N581" i="18"/>
  <c r="K581" i="18"/>
  <c r="H581" i="18"/>
  <c r="E581" i="18"/>
  <c r="Z580" i="18"/>
  <c r="W580" i="18"/>
  <c r="T580" i="18"/>
  <c r="Q580" i="18"/>
  <c r="N580" i="18"/>
  <c r="K580" i="18"/>
  <c r="H580" i="18"/>
  <c r="E580" i="18"/>
  <c r="Z579" i="18"/>
  <c r="W579" i="18"/>
  <c r="T579" i="18"/>
  <c r="Q579" i="18"/>
  <c r="N579" i="18"/>
  <c r="K579" i="18"/>
  <c r="H579" i="18"/>
  <c r="E579" i="18"/>
  <c r="Z578" i="18"/>
  <c r="W578" i="18"/>
  <c r="T578" i="18"/>
  <c r="Q578" i="18"/>
  <c r="N578" i="18"/>
  <c r="K578" i="18"/>
  <c r="H578" i="18"/>
  <c r="E578" i="18"/>
  <c r="Z577" i="18"/>
  <c r="W577" i="18"/>
  <c r="T577" i="18"/>
  <c r="Q577" i="18"/>
  <c r="N577" i="18"/>
  <c r="K577" i="18"/>
  <c r="H577" i="18"/>
  <c r="E577" i="18"/>
  <c r="Z576" i="18"/>
  <c r="W576" i="18"/>
  <c r="T576" i="18"/>
  <c r="Q576" i="18"/>
  <c r="N576" i="18"/>
  <c r="K576" i="18"/>
  <c r="H576" i="18"/>
  <c r="E576" i="18"/>
  <c r="Z575" i="18"/>
  <c r="W575" i="18"/>
  <c r="T575" i="18"/>
  <c r="Q575" i="18"/>
  <c r="N575" i="18"/>
  <c r="K575" i="18"/>
  <c r="H575" i="18"/>
  <c r="E575" i="18"/>
  <c r="Z574" i="18"/>
  <c r="W574" i="18"/>
  <c r="T574" i="18"/>
  <c r="Q574" i="18"/>
  <c r="N574" i="18"/>
  <c r="K574" i="18"/>
  <c r="H574" i="18"/>
  <c r="E574" i="18"/>
  <c r="Z573" i="18"/>
  <c r="W573" i="18"/>
  <c r="T573" i="18"/>
  <c r="Q573" i="18"/>
  <c r="N573" i="18"/>
  <c r="K573" i="18"/>
  <c r="H573" i="18"/>
  <c r="E573" i="18"/>
  <c r="Z572" i="18"/>
  <c r="W572" i="18"/>
  <c r="T572" i="18"/>
  <c r="Q572" i="18"/>
  <c r="N572" i="18"/>
  <c r="K572" i="18"/>
  <c r="H572" i="18"/>
  <c r="E572" i="18"/>
  <c r="Z571" i="18"/>
  <c r="W571" i="18"/>
  <c r="T571" i="18"/>
  <c r="Q571" i="18"/>
  <c r="N571" i="18"/>
  <c r="K571" i="18"/>
  <c r="H571" i="18"/>
  <c r="E571" i="18"/>
  <c r="Z570" i="18"/>
  <c r="W570" i="18"/>
  <c r="T570" i="18"/>
  <c r="Q570" i="18"/>
  <c r="N570" i="18"/>
  <c r="K570" i="18"/>
  <c r="H570" i="18"/>
  <c r="E570" i="18"/>
  <c r="Z569" i="18"/>
  <c r="W569" i="18"/>
  <c r="T569" i="18"/>
  <c r="Q569" i="18"/>
  <c r="N569" i="18"/>
  <c r="K569" i="18"/>
  <c r="H569" i="18"/>
  <c r="E569" i="18"/>
  <c r="Z568" i="18"/>
  <c r="W568" i="18"/>
  <c r="T568" i="18"/>
  <c r="Q568" i="18"/>
  <c r="N568" i="18"/>
  <c r="K568" i="18"/>
  <c r="H568" i="18"/>
  <c r="E568" i="18"/>
  <c r="Z567" i="18"/>
  <c r="W567" i="18"/>
  <c r="T567" i="18"/>
  <c r="Q567" i="18"/>
  <c r="N567" i="18"/>
  <c r="K567" i="18"/>
  <c r="H567" i="18"/>
  <c r="E567" i="18"/>
  <c r="Z566" i="18"/>
  <c r="W566" i="18"/>
  <c r="T566" i="18"/>
  <c r="Q566" i="18"/>
  <c r="N566" i="18"/>
  <c r="K566" i="18"/>
  <c r="H566" i="18"/>
  <c r="E566" i="18"/>
  <c r="Z565" i="18"/>
  <c r="W565" i="18"/>
  <c r="T565" i="18"/>
  <c r="Q565" i="18"/>
  <c r="N565" i="18"/>
  <c r="K565" i="18"/>
  <c r="H565" i="18"/>
  <c r="E565" i="18"/>
  <c r="Z564" i="18"/>
  <c r="W564" i="18"/>
  <c r="T564" i="18"/>
  <c r="Q564" i="18"/>
  <c r="N564" i="18"/>
  <c r="K564" i="18"/>
  <c r="H564" i="18"/>
  <c r="E564" i="18"/>
  <c r="Z563" i="18"/>
  <c r="W563" i="18"/>
  <c r="T563" i="18"/>
  <c r="Q563" i="18"/>
  <c r="N563" i="18"/>
  <c r="K563" i="18"/>
  <c r="H563" i="18"/>
  <c r="E563" i="18"/>
  <c r="Z562" i="18"/>
  <c r="W562" i="18"/>
  <c r="T562" i="18"/>
  <c r="Q562" i="18"/>
  <c r="N562" i="18"/>
  <c r="K562" i="18"/>
  <c r="H562" i="18"/>
  <c r="E562" i="18"/>
  <c r="Z561" i="18"/>
  <c r="W561" i="18"/>
  <c r="T561" i="18"/>
  <c r="Q561" i="18"/>
  <c r="N561" i="18"/>
  <c r="K561" i="18"/>
  <c r="H561" i="18"/>
  <c r="E561" i="18"/>
  <c r="Z560" i="18"/>
  <c r="W560" i="18"/>
  <c r="T560" i="18"/>
  <c r="Q560" i="18"/>
  <c r="N560" i="18"/>
  <c r="K560" i="18"/>
  <c r="H560" i="18"/>
  <c r="E560" i="18"/>
  <c r="Z559" i="18"/>
  <c r="W559" i="18"/>
  <c r="T559" i="18"/>
  <c r="Q559" i="18"/>
  <c r="N559" i="18"/>
  <c r="K559" i="18"/>
  <c r="H559" i="18"/>
  <c r="E559" i="18"/>
  <c r="Z558" i="18"/>
  <c r="W558" i="18"/>
  <c r="T558" i="18"/>
  <c r="Q558" i="18"/>
  <c r="N558" i="18"/>
  <c r="K558" i="18"/>
  <c r="H558" i="18"/>
  <c r="E558" i="18"/>
  <c r="Z557" i="18"/>
  <c r="W557" i="18"/>
  <c r="T557" i="18"/>
  <c r="Q557" i="18"/>
  <c r="N557" i="18"/>
  <c r="K557" i="18"/>
  <c r="H557" i="18"/>
  <c r="E557" i="18"/>
  <c r="Z556" i="18"/>
  <c r="W556" i="18"/>
  <c r="T556" i="18"/>
  <c r="Q556" i="18"/>
  <c r="N556" i="18"/>
  <c r="K556" i="18"/>
  <c r="H556" i="18"/>
  <c r="E556" i="18"/>
  <c r="Z555" i="18"/>
  <c r="W555" i="18"/>
  <c r="T555" i="18"/>
  <c r="Q555" i="18"/>
  <c r="N555" i="18"/>
  <c r="K555" i="18"/>
  <c r="H555" i="18"/>
  <c r="E555" i="18"/>
  <c r="Z554" i="18"/>
  <c r="W554" i="18"/>
  <c r="T554" i="18"/>
  <c r="Q554" i="18"/>
  <c r="N554" i="18"/>
  <c r="K554" i="18"/>
  <c r="H554" i="18"/>
  <c r="E554" i="18"/>
  <c r="Z553" i="18"/>
  <c r="W553" i="18"/>
  <c r="T553" i="18"/>
  <c r="Q553" i="18"/>
  <c r="N553" i="18"/>
  <c r="K553" i="18"/>
  <c r="H553" i="18"/>
  <c r="E553" i="18"/>
  <c r="Z552" i="18"/>
  <c r="W552" i="18"/>
  <c r="T552" i="18"/>
  <c r="Q552" i="18"/>
  <c r="N552" i="18"/>
  <c r="K552" i="18"/>
  <c r="H552" i="18"/>
  <c r="E552" i="18"/>
  <c r="Z551" i="18"/>
  <c r="W551" i="18"/>
  <c r="T551" i="18"/>
  <c r="Q551" i="18"/>
  <c r="N551" i="18"/>
  <c r="K551" i="18"/>
  <c r="H551" i="18"/>
  <c r="E551" i="18"/>
  <c r="Z550" i="18"/>
  <c r="W550" i="18"/>
  <c r="T550" i="18"/>
  <c r="Q550" i="18"/>
  <c r="N550" i="18"/>
  <c r="K550" i="18"/>
  <c r="H550" i="18"/>
  <c r="E550" i="18"/>
  <c r="Z549" i="18"/>
  <c r="W549" i="18"/>
  <c r="T549" i="18"/>
  <c r="Q549" i="18"/>
  <c r="N549" i="18"/>
  <c r="K549" i="18"/>
  <c r="H549" i="18"/>
  <c r="E549" i="18"/>
  <c r="Z548" i="18"/>
  <c r="W548" i="18"/>
  <c r="T548" i="18"/>
  <c r="Q548" i="18"/>
  <c r="N548" i="18"/>
  <c r="K548" i="18"/>
  <c r="H548" i="18"/>
  <c r="E548" i="18"/>
  <c r="Z547" i="18"/>
  <c r="W547" i="18"/>
  <c r="T547" i="18"/>
  <c r="Q547" i="18"/>
  <c r="N547" i="18"/>
  <c r="K547" i="18"/>
  <c r="H547" i="18"/>
  <c r="E547" i="18"/>
  <c r="Z546" i="18"/>
  <c r="W546" i="18"/>
  <c r="T546" i="18"/>
  <c r="Q546" i="18"/>
  <c r="N546" i="18"/>
  <c r="K546" i="18"/>
  <c r="H546" i="18"/>
  <c r="E546" i="18"/>
  <c r="Z545" i="18"/>
  <c r="W545" i="18"/>
  <c r="T545" i="18"/>
  <c r="Q545" i="18"/>
  <c r="N545" i="18"/>
  <c r="K545" i="18"/>
  <c r="H545" i="18"/>
  <c r="E545" i="18"/>
  <c r="Z544" i="18"/>
  <c r="W544" i="18"/>
  <c r="T544" i="18"/>
  <c r="Q544" i="18"/>
  <c r="N544" i="18"/>
  <c r="K544" i="18"/>
  <c r="H544" i="18"/>
  <c r="E544" i="18"/>
  <c r="Z543" i="18"/>
  <c r="W543" i="18"/>
  <c r="T543" i="18"/>
  <c r="Q543" i="18"/>
  <c r="N543" i="18"/>
  <c r="K543" i="18"/>
  <c r="H543" i="18"/>
  <c r="E543" i="18"/>
  <c r="Z542" i="18"/>
  <c r="W542" i="18"/>
  <c r="T542" i="18"/>
  <c r="Q542" i="18"/>
  <c r="N542" i="18"/>
  <c r="K542" i="18"/>
  <c r="H542" i="18"/>
  <c r="E542" i="18"/>
  <c r="Z541" i="18"/>
  <c r="W541" i="18"/>
  <c r="T541" i="18"/>
  <c r="Q541" i="18"/>
  <c r="N541" i="18"/>
  <c r="K541" i="18"/>
  <c r="H541" i="18"/>
  <c r="E541" i="18"/>
  <c r="Z540" i="18"/>
  <c r="W540" i="18"/>
  <c r="T540" i="18"/>
  <c r="Q540" i="18"/>
  <c r="N540" i="18"/>
  <c r="K540" i="18"/>
  <c r="H540" i="18"/>
  <c r="E540" i="18"/>
  <c r="Z539" i="18"/>
  <c r="W539" i="18"/>
  <c r="T539" i="18"/>
  <c r="Q539" i="18"/>
  <c r="N539" i="18"/>
  <c r="K539" i="18"/>
  <c r="H539" i="18"/>
  <c r="E539" i="18"/>
  <c r="Z538" i="18"/>
  <c r="W538" i="18"/>
  <c r="T538" i="18"/>
  <c r="Q538" i="18"/>
  <c r="N538" i="18"/>
  <c r="K538" i="18"/>
  <c r="H538" i="18"/>
  <c r="E538" i="18"/>
  <c r="Z537" i="18"/>
  <c r="W537" i="18"/>
  <c r="T537" i="18"/>
  <c r="Q537" i="18"/>
  <c r="N537" i="18"/>
  <c r="K537" i="18"/>
  <c r="H537" i="18"/>
  <c r="E537" i="18"/>
  <c r="Z536" i="18"/>
  <c r="W536" i="18"/>
  <c r="T536" i="18"/>
  <c r="Q536" i="18"/>
  <c r="N536" i="18"/>
  <c r="K536" i="18"/>
  <c r="H536" i="18"/>
  <c r="E536" i="18"/>
  <c r="Z535" i="18"/>
  <c r="W535" i="18"/>
  <c r="T535" i="18"/>
  <c r="Q535" i="18"/>
  <c r="N535" i="18"/>
  <c r="K535" i="18"/>
  <c r="H535" i="18"/>
  <c r="E535" i="18"/>
  <c r="Z534" i="18"/>
  <c r="W534" i="18"/>
  <c r="T534" i="18"/>
  <c r="Q534" i="18"/>
  <c r="N534" i="18"/>
  <c r="K534" i="18"/>
  <c r="H534" i="18"/>
  <c r="E534" i="18"/>
  <c r="Z533" i="18"/>
  <c r="W533" i="18"/>
  <c r="T533" i="18"/>
  <c r="Q533" i="18"/>
  <c r="N533" i="18"/>
  <c r="K533" i="18"/>
  <c r="H533" i="18"/>
  <c r="E533" i="18"/>
  <c r="Z532" i="18"/>
  <c r="W532" i="18"/>
  <c r="T532" i="18"/>
  <c r="Q532" i="18"/>
  <c r="N532" i="18"/>
  <c r="K532" i="18"/>
  <c r="H532" i="18"/>
  <c r="E532" i="18"/>
  <c r="Z531" i="18"/>
  <c r="W531" i="18"/>
  <c r="T531" i="18"/>
  <c r="Q531" i="18"/>
  <c r="N531" i="18"/>
  <c r="K531" i="18"/>
  <c r="H531" i="18"/>
  <c r="E531" i="18"/>
  <c r="Z530" i="18"/>
  <c r="W530" i="18"/>
  <c r="T530" i="18"/>
  <c r="Q530" i="18"/>
  <c r="N530" i="18"/>
  <c r="K530" i="18"/>
  <c r="H530" i="18"/>
  <c r="E530" i="18"/>
  <c r="Z529" i="18"/>
  <c r="W529" i="18"/>
  <c r="T529" i="18"/>
  <c r="Q529" i="18"/>
  <c r="N529" i="18"/>
  <c r="K529" i="18"/>
  <c r="H529" i="18"/>
  <c r="E529" i="18"/>
  <c r="Z528" i="18"/>
  <c r="W528" i="18"/>
  <c r="T528" i="18"/>
  <c r="Q528" i="18"/>
  <c r="N528" i="18"/>
  <c r="K528" i="18"/>
  <c r="H528" i="18"/>
  <c r="E528" i="18"/>
  <c r="Z527" i="18"/>
  <c r="W527" i="18"/>
  <c r="T527" i="18"/>
  <c r="Q527" i="18"/>
  <c r="N527" i="18"/>
  <c r="K527" i="18"/>
  <c r="H527" i="18"/>
  <c r="E527" i="18"/>
  <c r="Z526" i="18"/>
  <c r="W526" i="18"/>
  <c r="T526" i="18"/>
  <c r="Q526" i="18"/>
  <c r="N526" i="18"/>
  <c r="K526" i="18"/>
  <c r="H526" i="18"/>
  <c r="E526" i="18"/>
  <c r="Z525" i="18"/>
  <c r="W525" i="18"/>
  <c r="T525" i="18"/>
  <c r="Q525" i="18"/>
  <c r="N525" i="18"/>
  <c r="K525" i="18"/>
  <c r="H525" i="18"/>
  <c r="E525" i="18"/>
  <c r="Z524" i="18"/>
  <c r="W524" i="18"/>
  <c r="T524" i="18"/>
  <c r="Q524" i="18"/>
  <c r="N524" i="18"/>
  <c r="K524" i="18"/>
  <c r="H524" i="18"/>
  <c r="E524" i="18"/>
  <c r="Z523" i="18"/>
  <c r="W523" i="18"/>
  <c r="T523" i="18"/>
  <c r="Q523" i="18"/>
  <c r="N523" i="18"/>
  <c r="K523" i="18"/>
  <c r="H523" i="18"/>
  <c r="E523" i="18"/>
  <c r="Z522" i="18"/>
  <c r="W522" i="18"/>
  <c r="T522" i="18"/>
  <c r="Q522" i="18"/>
  <c r="N522" i="18"/>
  <c r="K522" i="18"/>
  <c r="H522" i="18"/>
  <c r="E522" i="18"/>
  <c r="Z521" i="18"/>
  <c r="W521" i="18"/>
  <c r="T521" i="18"/>
  <c r="Q521" i="18"/>
  <c r="N521" i="18"/>
  <c r="K521" i="18"/>
  <c r="H521" i="18"/>
  <c r="E521" i="18"/>
  <c r="Z520" i="18"/>
  <c r="W520" i="18"/>
  <c r="T520" i="18"/>
  <c r="Q520" i="18"/>
  <c r="N520" i="18"/>
  <c r="K520" i="18"/>
  <c r="H520" i="18"/>
  <c r="E520" i="18"/>
  <c r="Z519" i="18"/>
  <c r="W519" i="18"/>
  <c r="T519" i="18"/>
  <c r="Q519" i="18"/>
  <c r="N519" i="18"/>
  <c r="K519" i="18"/>
  <c r="H519" i="18"/>
  <c r="E519" i="18"/>
  <c r="Z518" i="18"/>
  <c r="W518" i="18"/>
  <c r="T518" i="18"/>
  <c r="Q518" i="18"/>
  <c r="N518" i="18"/>
  <c r="K518" i="18"/>
  <c r="H518" i="18"/>
  <c r="E518" i="18"/>
  <c r="Z517" i="18"/>
  <c r="W517" i="18"/>
  <c r="T517" i="18"/>
  <c r="Q517" i="18"/>
  <c r="N517" i="18"/>
  <c r="K517" i="18"/>
  <c r="H517" i="18"/>
  <c r="E517" i="18"/>
  <c r="Z516" i="18"/>
  <c r="W516" i="18"/>
  <c r="T516" i="18"/>
  <c r="Q516" i="18"/>
  <c r="N516" i="18"/>
  <c r="K516" i="18"/>
  <c r="H516" i="18"/>
  <c r="E516" i="18"/>
  <c r="Z515" i="18"/>
  <c r="W515" i="18"/>
  <c r="T515" i="18"/>
  <c r="Q515" i="18"/>
  <c r="N515" i="18"/>
  <c r="K515" i="18"/>
  <c r="H515" i="18"/>
  <c r="E515" i="18"/>
  <c r="Z514" i="18"/>
  <c r="W514" i="18"/>
  <c r="T514" i="18"/>
  <c r="Q514" i="18"/>
  <c r="N514" i="18"/>
  <c r="K514" i="18"/>
  <c r="H514" i="18"/>
  <c r="E514" i="18"/>
  <c r="Z513" i="18"/>
  <c r="W513" i="18"/>
  <c r="T513" i="18"/>
  <c r="Q513" i="18"/>
  <c r="N513" i="18"/>
  <c r="K513" i="18"/>
  <c r="H513" i="18"/>
  <c r="E513" i="18"/>
  <c r="Z512" i="18"/>
  <c r="W512" i="18"/>
  <c r="T512" i="18"/>
  <c r="Q512" i="18"/>
  <c r="N512" i="18"/>
  <c r="K512" i="18"/>
  <c r="H512" i="18"/>
  <c r="E512" i="18"/>
  <c r="Z511" i="18"/>
  <c r="W511" i="18"/>
  <c r="T511" i="18"/>
  <c r="Q511" i="18"/>
  <c r="N511" i="18"/>
  <c r="K511" i="18"/>
  <c r="H511" i="18"/>
  <c r="E511" i="18"/>
  <c r="Z510" i="18"/>
  <c r="W510" i="18"/>
  <c r="T510" i="18"/>
  <c r="Q510" i="18"/>
  <c r="N510" i="18"/>
  <c r="K510" i="18"/>
  <c r="H510" i="18"/>
  <c r="E510" i="18"/>
  <c r="Z509" i="18"/>
  <c r="W509" i="18"/>
  <c r="T509" i="18"/>
  <c r="Q509" i="18"/>
  <c r="N509" i="18"/>
  <c r="K509" i="18"/>
  <c r="H509" i="18"/>
  <c r="E509" i="18"/>
  <c r="Z508" i="18"/>
  <c r="W508" i="18"/>
  <c r="T508" i="18"/>
  <c r="Q508" i="18"/>
  <c r="N508" i="18"/>
  <c r="K508" i="18"/>
  <c r="H508" i="18"/>
  <c r="E508" i="18"/>
  <c r="Z507" i="18"/>
  <c r="W507" i="18"/>
  <c r="T507" i="18"/>
  <c r="Q507" i="18"/>
  <c r="N507" i="18"/>
  <c r="K507" i="18"/>
  <c r="H507" i="18"/>
  <c r="E507" i="18"/>
  <c r="Z506" i="18"/>
  <c r="W506" i="18"/>
  <c r="T506" i="18"/>
  <c r="Q506" i="18"/>
  <c r="N506" i="18"/>
  <c r="K506" i="18"/>
  <c r="H506" i="18"/>
  <c r="E506" i="18"/>
  <c r="Z505" i="18"/>
  <c r="W505" i="18"/>
  <c r="T505" i="18"/>
  <c r="Q505" i="18"/>
  <c r="N505" i="18"/>
  <c r="K505" i="18"/>
  <c r="H505" i="18"/>
  <c r="E505" i="18"/>
  <c r="Z504" i="18"/>
  <c r="W504" i="18"/>
  <c r="T504" i="18"/>
  <c r="Q504" i="18"/>
  <c r="N504" i="18"/>
  <c r="K504" i="18"/>
  <c r="H504" i="18"/>
  <c r="E504" i="18"/>
  <c r="Z503" i="18"/>
  <c r="W503" i="18"/>
  <c r="T503" i="18"/>
  <c r="Q503" i="18"/>
  <c r="N503" i="18"/>
  <c r="K503" i="18"/>
  <c r="H503" i="18"/>
  <c r="E503" i="18"/>
  <c r="Z502" i="18"/>
  <c r="W502" i="18"/>
  <c r="T502" i="18"/>
  <c r="Q502" i="18"/>
  <c r="N502" i="18"/>
  <c r="K502" i="18"/>
  <c r="H502" i="18"/>
  <c r="E502" i="18"/>
  <c r="Z501" i="18"/>
  <c r="W501" i="18"/>
  <c r="T501" i="18"/>
  <c r="Q501" i="18"/>
  <c r="N501" i="18"/>
  <c r="K501" i="18"/>
  <c r="H501" i="18"/>
  <c r="E501" i="18"/>
  <c r="Z500" i="18"/>
  <c r="W500" i="18"/>
  <c r="T500" i="18"/>
  <c r="Q500" i="18"/>
  <c r="N500" i="18"/>
  <c r="K500" i="18"/>
  <c r="H500" i="18"/>
  <c r="E500" i="18"/>
  <c r="Z499" i="18"/>
  <c r="W499" i="18"/>
  <c r="T499" i="18"/>
  <c r="Q499" i="18"/>
  <c r="N499" i="18"/>
  <c r="K499" i="18"/>
  <c r="H499" i="18"/>
  <c r="E499" i="18"/>
  <c r="Z498" i="18"/>
  <c r="W498" i="18"/>
  <c r="T498" i="18"/>
  <c r="Q498" i="18"/>
  <c r="N498" i="18"/>
  <c r="K498" i="18"/>
  <c r="H498" i="18"/>
  <c r="E498" i="18"/>
  <c r="Z497" i="18"/>
  <c r="W497" i="18"/>
  <c r="T497" i="18"/>
  <c r="Q497" i="18"/>
  <c r="N497" i="18"/>
  <c r="K497" i="18"/>
  <c r="H497" i="18"/>
  <c r="E497" i="18"/>
  <c r="Z496" i="18"/>
  <c r="W496" i="18"/>
  <c r="T496" i="18"/>
  <c r="Q496" i="18"/>
  <c r="N496" i="18"/>
  <c r="K496" i="18"/>
  <c r="H496" i="18"/>
  <c r="E496" i="18"/>
  <c r="Z495" i="18"/>
  <c r="W495" i="18"/>
  <c r="T495" i="18"/>
  <c r="Q495" i="18"/>
  <c r="N495" i="18"/>
  <c r="K495" i="18"/>
  <c r="H495" i="18"/>
  <c r="E495" i="18"/>
  <c r="Z494" i="18"/>
  <c r="W494" i="18"/>
  <c r="T494" i="18"/>
  <c r="Q494" i="18"/>
  <c r="N494" i="18"/>
  <c r="K494" i="18"/>
  <c r="H494" i="18"/>
  <c r="E494" i="18"/>
  <c r="Z493" i="18"/>
  <c r="W493" i="18"/>
  <c r="T493" i="18"/>
  <c r="Q493" i="18"/>
  <c r="N493" i="18"/>
  <c r="K493" i="18"/>
  <c r="H493" i="18"/>
  <c r="E493" i="18"/>
  <c r="Z492" i="18"/>
  <c r="W492" i="18"/>
  <c r="T492" i="18"/>
  <c r="Q492" i="18"/>
  <c r="N492" i="18"/>
  <c r="K492" i="18"/>
  <c r="H492" i="18"/>
  <c r="E492" i="18"/>
  <c r="Z491" i="18"/>
  <c r="W491" i="18"/>
  <c r="T491" i="18"/>
  <c r="Q491" i="18"/>
  <c r="N491" i="18"/>
  <c r="K491" i="18"/>
  <c r="H491" i="18"/>
  <c r="E491" i="18"/>
  <c r="Z490" i="18"/>
  <c r="W490" i="18"/>
  <c r="T490" i="18"/>
  <c r="Q490" i="18"/>
  <c r="N490" i="18"/>
  <c r="K490" i="18"/>
  <c r="H490" i="18"/>
  <c r="E490" i="18"/>
  <c r="Z489" i="18"/>
  <c r="W489" i="18"/>
  <c r="T489" i="18"/>
  <c r="Q489" i="18"/>
  <c r="N489" i="18"/>
  <c r="K489" i="18"/>
  <c r="H489" i="18"/>
  <c r="E489" i="18"/>
  <c r="Z488" i="18"/>
  <c r="W488" i="18"/>
  <c r="T488" i="18"/>
  <c r="Q488" i="18"/>
  <c r="N488" i="18"/>
  <c r="K488" i="18"/>
  <c r="H488" i="18"/>
  <c r="E488" i="18"/>
  <c r="Z487" i="18"/>
  <c r="W487" i="18"/>
  <c r="T487" i="18"/>
  <c r="Q487" i="18"/>
  <c r="N487" i="18"/>
  <c r="K487" i="18"/>
  <c r="H487" i="18"/>
  <c r="E487" i="18"/>
  <c r="Z486" i="18"/>
  <c r="W486" i="18"/>
  <c r="T486" i="18"/>
  <c r="Q486" i="18"/>
  <c r="N486" i="18"/>
  <c r="K486" i="18"/>
  <c r="H486" i="18"/>
  <c r="E486" i="18"/>
  <c r="Z485" i="18"/>
  <c r="W485" i="18"/>
  <c r="T485" i="18"/>
  <c r="Q485" i="18"/>
  <c r="N485" i="18"/>
  <c r="K485" i="18"/>
  <c r="H485" i="18"/>
  <c r="E485" i="18"/>
  <c r="Z484" i="18"/>
  <c r="W484" i="18"/>
  <c r="T484" i="18"/>
  <c r="Q484" i="18"/>
  <c r="N484" i="18"/>
  <c r="K484" i="18"/>
  <c r="H484" i="18"/>
  <c r="E484" i="18"/>
  <c r="Z483" i="18"/>
  <c r="W483" i="18"/>
  <c r="T483" i="18"/>
  <c r="Q483" i="18"/>
  <c r="N483" i="18"/>
  <c r="K483" i="18"/>
  <c r="H483" i="18"/>
  <c r="E483" i="18"/>
  <c r="Z482" i="18"/>
  <c r="W482" i="18"/>
  <c r="T482" i="18"/>
  <c r="Q482" i="18"/>
  <c r="N482" i="18"/>
  <c r="K482" i="18"/>
  <c r="H482" i="18"/>
  <c r="E482" i="18"/>
  <c r="Z481" i="18"/>
  <c r="W481" i="18"/>
  <c r="T481" i="18"/>
  <c r="Q481" i="18"/>
  <c r="N481" i="18"/>
  <c r="K481" i="18"/>
  <c r="H481" i="18"/>
  <c r="E481" i="18"/>
  <c r="Z480" i="18"/>
  <c r="W480" i="18"/>
  <c r="T480" i="18"/>
  <c r="Q480" i="18"/>
  <c r="N480" i="18"/>
  <c r="K480" i="18"/>
  <c r="H480" i="18"/>
  <c r="E480" i="18"/>
  <c r="Z479" i="18"/>
  <c r="Z618" i="18" s="1"/>
  <c r="W479" i="18"/>
  <c r="T479" i="18"/>
  <c r="T618" i="18" s="1"/>
  <c r="Q479" i="18"/>
  <c r="N479" i="18"/>
  <c r="K479" i="18"/>
  <c r="H479" i="18"/>
  <c r="H617" i="18" s="1"/>
  <c r="E479" i="18"/>
  <c r="K472" i="18"/>
  <c r="K471" i="18"/>
  <c r="K470" i="18"/>
  <c r="K469" i="18"/>
  <c r="E469" i="18"/>
  <c r="K468" i="18"/>
  <c r="E468" i="18"/>
  <c r="K467" i="18"/>
  <c r="E467" i="18"/>
  <c r="K466" i="18"/>
  <c r="E466" i="18"/>
  <c r="K465" i="18"/>
  <c r="E465" i="18"/>
  <c r="K464" i="18"/>
  <c r="E464" i="18"/>
  <c r="K463" i="18"/>
  <c r="E463" i="18"/>
  <c r="K462" i="18"/>
  <c r="E462" i="18"/>
  <c r="N461" i="18"/>
  <c r="K461" i="18"/>
  <c r="E461" i="18"/>
  <c r="N460" i="18"/>
  <c r="K460" i="18"/>
  <c r="E460" i="18"/>
  <c r="N459" i="18"/>
  <c r="K459" i="18"/>
  <c r="E459" i="18"/>
  <c r="N458" i="18"/>
  <c r="K458" i="18"/>
  <c r="E458" i="18"/>
  <c r="N457" i="18"/>
  <c r="K457" i="18"/>
  <c r="E457" i="18"/>
  <c r="N456" i="18"/>
  <c r="K456" i="18"/>
  <c r="E456" i="18"/>
  <c r="N455" i="18"/>
  <c r="K455" i="18"/>
  <c r="E455" i="18"/>
  <c r="N454" i="18"/>
  <c r="K454" i="18"/>
  <c r="E454" i="18"/>
  <c r="N453" i="18"/>
  <c r="K453" i="18"/>
  <c r="E453" i="18"/>
  <c r="N452" i="18"/>
  <c r="K452" i="18"/>
  <c r="E452" i="18"/>
  <c r="N451" i="18"/>
  <c r="K451" i="18"/>
  <c r="H451" i="18"/>
  <c r="E451" i="18"/>
  <c r="N450" i="18"/>
  <c r="K450" i="18"/>
  <c r="H450" i="18"/>
  <c r="E450" i="18"/>
  <c r="N449" i="18"/>
  <c r="K449" i="18"/>
  <c r="H449" i="18"/>
  <c r="E449" i="18"/>
  <c r="N448" i="18"/>
  <c r="K448" i="18"/>
  <c r="H448" i="18"/>
  <c r="E448" i="18"/>
  <c r="N447" i="18"/>
  <c r="K447" i="18"/>
  <c r="H447" i="18"/>
  <c r="E447" i="18"/>
  <c r="N446" i="18"/>
  <c r="K446" i="18"/>
  <c r="H446" i="18"/>
  <c r="E446" i="18"/>
  <c r="N445" i="18"/>
  <c r="K445" i="18"/>
  <c r="H445" i="18"/>
  <c r="E445" i="18"/>
  <c r="N444" i="18"/>
  <c r="K444" i="18"/>
  <c r="H444" i="18"/>
  <c r="E444" i="18"/>
  <c r="N443" i="18"/>
  <c r="K443" i="18"/>
  <c r="H443" i="18"/>
  <c r="E443" i="18"/>
  <c r="N442" i="18"/>
  <c r="K442" i="18"/>
  <c r="H442" i="18"/>
  <c r="E442" i="18"/>
  <c r="N441" i="18"/>
  <c r="K441" i="18"/>
  <c r="H441" i="18"/>
  <c r="E441" i="18"/>
  <c r="N440" i="18"/>
  <c r="K440" i="18"/>
  <c r="H440" i="18"/>
  <c r="E440" i="18"/>
  <c r="N439" i="18"/>
  <c r="K439" i="18"/>
  <c r="H439" i="18"/>
  <c r="E439" i="18"/>
  <c r="N438" i="18"/>
  <c r="K438" i="18"/>
  <c r="H438" i="18"/>
  <c r="E438" i="18"/>
  <c r="N437" i="18"/>
  <c r="K437" i="18"/>
  <c r="H437" i="18"/>
  <c r="E437" i="18"/>
  <c r="N436" i="18"/>
  <c r="K436" i="18"/>
  <c r="H436" i="18"/>
  <c r="E436" i="18"/>
  <c r="N435" i="18"/>
  <c r="K435" i="18"/>
  <c r="H435" i="18"/>
  <c r="E435" i="18"/>
  <c r="N434" i="18"/>
  <c r="K434" i="18"/>
  <c r="H434" i="18"/>
  <c r="E434" i="18"/>
  <c r="N433" i="18"/>
  <c r="K433" i="18"/>
  <c r="H433" i="18"/>
  <c r="E433" i="18"/>
  <c r="N432" i="18"/>
  <c r="K432" i="18"/>
  <c r="H432" i="18"/>
  <c r="E432" i="18"/>
  <c r="N431" i="18"/>
  <c r="K431" i="18"/>
  <c r="H431" i="18"/>
  <c r="E431" i="18"/>
  <c r="N430" i="18"/>
  <c r="K430" i="18"/>
  <c r="H430" i="18"/>
  <c r="E430" i="18"/>
  <c r="N429" i="18"/>
  <c r="K429" i="18"/>
  <c r="H429" i="18"/>
  <c r="E429" i="18"/>
  <c r="N428" i="18"/>
  <c r="K428" i="18"/>
  <c r="H428" i="18"/>
  <c r="E428" i="18"/>
  <c r="N427" i="18"/>
  <c r="K427" i="18"/>
  <c r="H427" i="18"/>
  <c r="E427" i="18"/>
  <c r="N426" i="18"/>
  <c r="K426" i="18"/>
  <c r="H426" i="18"/>
  <c r="E426" i="18"/>
  <c r="N425" i="18"/>
  <c r="K425" i="18"/>
  <c r="H425" i="18"/>
  <c r="E425" i="18"/>
  <c r="N424" i="18"/>
  <c r="K424" i="18"/>
  <c r="H424" i="18"/>
  <c r="E424" i="18"/>
  <c r="N423" i="18"/>
  <c r="K423" i="18"/>
  <c r="H423" i="18"/>
  <c r="E423" i="18"/>
  <c r="N422" i="18"/>
  <c r="K422" i="18"/>
  <c r="H422" i="18"/>
  <c r="E422" i="18"/>
  <c r="N421" i="18"/>
  <c r="K421" i="18"/>
  <c r="H421" i="18"/>
  <c r="E421" i="18"/>
  <c r="N420" i="18"/>
  <c r="K420" i="18"/>
  <c r="H420" i="18"/>
  <c r="E420" i="18"/>
  <c r="N419" i="18"/>
  <c r="K419" i="18"/>
  <c r="H419" i="18"/>
  <c r="E419" i="18"/>
  <c r="N418" i="18"/>
  <c r="K418" i="18"/>
  <c r="H418" i="18"/>
  <c r="E418" i="18"/>
  <c r="N417" i="18"/>
  <c r="K417" i="18"/>
  <c r="H417" i="18"/>
  <c r="E417" i="18"/>
  <c r="N416" i="18"/>
  <c r="K416" i="18"/>
  <c r="H416" i="18"/>
  <c r="E416" i="18"/>
  <c r="N415" i="18"/>
  <c r="K415" i="18"/>
  <c r="H415" i="18"/>
  <c r="E415" i="18"/>
  <c r="N414" i="18"/>
  <c r="K414" i="18"/>
  <c r="H414" i="18"/>
  <c r="E414" i="18"/>
  <c r="N413" i="18"/>
  <c r="K413" i="18"/>
  <c r="H413" i="18"/>
  <c r="E413" i="18"/>
  <c r="N412" i="18"/>
  <c r="K412" i="18"/>
  <c r="H412" i="18"/>
  <c r="E412" i="18"/>
  <c r="N411" i="18"/>
  <c r="K411" i="18"/>
  <c r="H411" i="18"/>
  <c r="E411" i="18"/>
  <c r="N410" i="18"/>
  <c r="K410" i="18"/>
  <c r="H410" i="18"/>
  <c r="E410" i="18"/>
  <c r="N409" i="18"/>
  <c r="K409" i="18"/>
  <c r="H409" i="18"/>
  <c r="E409" i="18"/>
  <c r="N408" i="18"/>
  <c r="K408" i="18"/>
  <c r="H408" i="18"/>
  <c r="E408" i="18"/>
  <c r="N407" i="18"/>
  <c r="K407" i="18"/>
  <c r="H407" i="18"/>
  <c r="E407" i="18"/>
  <c r="N406" i="18"/>
  <c r="K406" i="18"/>
  <c r="H406" i="18"/>
  <c r="E406" i="18"/>
  <c r="N405" i="18"/>
  <c r="K405" i="18"/>
  <c r="H405" i="18"/>
  <c r="E405" i="18"/>
  <c r="N404" i="18"/>
  <c r="K404" i="18"/>
  <c r="H404" i="18"/>
  <c r="E404" i="18"/>
  <c r="N403" i="18"/>
  <c r="K403" i="18"/>
  <c r="H403" i="18"/>
  <c r="E403" i="18"/>
  <c r="N402" i="18"/>
  <c r="K402" i="18"/>
  <c r="H402" i="18"/>
  <c r="E402" i="18"/>
  <c r="N401" i="18"/>
  <c r="K401" i="18"/>
  <c r="H401" i="18"/>
  <c r="E401" i="18"/>
  <c r="N400" i="18"/>
  <c r="K400" i="18"/>
  <c r="H400" i="18"/>
  <c r="E400" i="18"/>
  <c r="N399" i="18"/>
  <c r="K399" i="18"/>
  <c r="H399" i="18"/>
  <c r="E399" i="18"/>
  <c r="N398" i="18"/>
  <c r="K398" i="18"/>
  <c r="H398" i="18"/>
  <c r="E398" i="18"/>
  <c r="N397" i="18"/>
  <c r="K397" i="18"/>
  <c r="H397" i="18"/>
  <c r="E397" i="18"/>
  <c r="N396" i="18"/>
  <c r="K396" i="18"/>
  <c r="H396" i="18"/>
  <c r="E396" i="18"/>
  <c r="N395" i="18"/>
  <c r="K395" i="18"/>
  <c r="H395" i="18"/>
  <c r="E395" i="18"/>
  <c r="N394" i="18"/>
  <c r="K394" i="18"/>
  <c r="H394" i="18"/>
  <c r="E394" i="18"/>
  <c r="N393" i="18"/>
  <c r="K393" i="18"/>
  <c r="H393" i="18"/>
  <c r="E393" i="18"/>
  <c r="N392" i="18"/>
  <c r="K392" i="18"/>
  <c r="H392" i="18"/>
  <c r="E392" i="18"/>
  <c r="N391" i="18"/>
  <c r="K391" i="18"/>
  <c r="H391" i="18"/>
  <c r="E391" i="18"/>
  <c r="N390" i="18"/>
  <c r="K390" i="18"/>
  <c r="H390" i="18"/>
  <c r="E390" i="18"/>
  <c r="N389" i="18"/>
  <c r="K389" i="18"/>
  <c r="H389" i="18"/>
  <c r="E389" i="18"/>
  <c r="N388" i="18"/>
  <c r="K388" i="18"/>
  <c r="H388" i="18"/>
  <c r="E388" i="18"/>
  <c r="N387" i="18"/>
  <c r="K387" i="18"/>
  <c r="H387" i="18"/>
  <c r="E387" i="18"/>
  <c r="N386" i="18"/>
  <c r="K386" i="18"/>
  <c r="H386" i="18"/>
  <c r="E386" i="18"/>
  <c r="N385" i="18"/>
  <c r="K385" i="18"/>
  <c r="H385" i="18"/>
  <c r="E385" i="18"/>
  <c r="N384" i="18"/>
  <c r="K384" i="18"/>
  <c r="H384" i="18"/>
  <c r="E384" i="18"/>
  <c r="N383" i="18"/>
  <c r="K383" i="18"/>
  <c r="H383" i="18"/>
  <c r="E383" i="18"/>
  <c r="N382" i="18"/>
  <c r="K382" i="18"/>
  <c r="H382" i="18"/>
  <c r="E382" i="18"/>
  <c r="N381" i="18"/>
  <c r="K381" i="18"/>
  <c r="H381" i="18"/>
  <c r="E381" i="18"/>
  <c r="N380" i="18"/>
  <c r="K380" i="18"/>
  <c r="H380" i="18"/>
  <c r="E380" i="18"/>
  <c r="N379" i="18"/>
  <c r="K379" i="18"/>
  <c r="H379" i="18"/>
  <c r="E379" i="18"/>
  <c r="N378" i="18"/>
  <c r="K378" i="18"/>
  <c r="H378" i="18"/>
  <c r="E378" i="18"/>
  <c r="N377" i="18"/>
  <c r="K377" i="18"/>
  <c r="H377" i="18"/>
  <c r="E377" i="18"/>
  <c r="N376" i="18"/>
  <c r="K376" i="18"/>
  <c r="H376" i="18"/>
  <c r="E376" i="18"/>
  <c r="N375" i="18"/>
  <c r="K375" i="18"/>
  <c r="H375" i="18"/>
  <c r="E375" i="18"/>
  <c r="N374" i="18"/>
  <c r="K374" i="18"/>
  <c r="H374" i="18"/>
  <c r="E374" i="18"/>
  <c r="N373" i="18"/>
  <c r="K373" i="18"/>
  <c r="H373" i="18"/>
  <c r="E373" i="18"/>
  <c r="N372" i="18"/>
  <c r="K372" i="18"/>
  <c r="H372" i="18"/>
  <c r="E372" i="18"/>
  <c r="N371" i="18"/>
  <c r="K371" i="18"/>
  <c r="H371" i="18"/>
  <c r="E371" i="18"/>
  <c r="N370" i="18"/>
  <c r="K370" i="18"/>
  <c r="H370" i="18"/>
  <c r="H474" i="18" s="1"/>
  <c r="E370" i="18"/>
  <c r="E363" i="18"/>
  <c r="E362" i="18"/>
  <c r="E361" i="18"/>
  <c r="E360" i="18"/>
  <c r="E359" i="18"/>
  <c r="E358" i="18"/>
  <c r="E357" i="18"/>
  <c r="E356" i="18"/>
  <c r="E355" i="18"/>
  <c r="E354" i="18"/>
  <c r="E353" i="18"/>
  <c r="E352" i="18"/>
  <c r="E351" i="18"/>
  <c r="E350" i="18"/>
  <c r="E349" i="18"/>
  <c r="E348" i="18"/>
  <c r="E347" i="18"/>
  <c r="E346" i="18"/>
  <c r="E345" i="18"/>
  <c r="E344" i="18"/>
  <c r="E343" i="18"/>
  <c r="Z342" i="18"/>
  <c r="E342" i="18"/>
  <c r="Z341" i="18"/>
  <c r="E341" i="18"/>
  <c r="Z340" i="18"/>
  <c r="E340" i="18"/>
  <c r="Z339" i="18"/>
  <c r="E339" i="18"/>
  <c r="Z338" i="18"/>
  <c r="E338" i="18"/>
  <c r="Z337" i="18"/>
  <c r="E337" i="18"/>
  <c r="Z336" i="18"/>
  <c r="E336" i="18"/>
  <c r="Z335" i="18"/>
  <c r="E335" i="18"/>
  <c r="Z334" i="18"/>
  <c r="E334" i="18"/>
  <c r="Z333" i="18"/>
  <c r="E333" i="18"/>
  <c r="Z332" i="18"/>
  <c r="E332" i="18"/>
  <c r="Z331" i="18"/>
  <c r="N331" i="18"/>
  <c r="E331" i="18"/>
  <c r="Z330" i="18"/>
  <c r="N330" i="18"/>
  <c r="E330" i="18"/>
  <c r="Z329" i="18"/>
  <c r="N329" i="18"/>
  <c r="E329" i="18"/>
  <c r="Z328" i="18"/>
  <c r="N328" i="18"/>
  <c r="E328" i="18"/>
  <c r="Z327" i="18"/>
  <c r="N327" i="18"/>
  <c r="E327" i="18"/>
  <c r="Z326" i="18"/>
  <c r="N326" i="18"/>
  <c r="E326" i="18"/>
  <c r="Z325" i="18"/>
  <c r="N325" i="18"/>
  <c r="E325" i="18"/>
  <c r="Z324" i="18"/>
  <c r="N324" i="18"/>
  <c r="E324" i="18"/>
  <c r="Z323" i="18"/>
  <c r="N323" i="18"/>
  <c r="E323" i="18"/>
  <c r="Z322" i="18"/>
  <c r="N322" i="18"/>
  <c r="E322" i="18"/>
  <c r="Z321" i="18"/>
  <c r="N321" i="18"/>
  <c r="E321" i="18"/>
  <c r="Z320" i="18"/>
  <c r="N320" i="18"/>
  <c r="E320" i="18"/>
  <c r="Z319" i="18"/>
  <c r="N319" i="18"/>
  <c r="E319" i="18"/>
  <c r="Z318" i="18"/>
  <c r="N318" i="18"/>
  <c r="E318" i="18"/>
  <c r="Z317" i="18"/>
  <c r="N317" i="18"/>
  <c r="E317" i="18"/>
  <c r="Z316" i="18"/>
  <c r="N316" i="18"/>
  <c r="E316" i="18"/>
  <c r="Z315" i="18"/>
  <c r="N315" i="18"/>
  <c r="E315" i="18"/>
  <c r="Z314" i="18"/>
  <c r="N314" i="18"/>
  <c r="E314" i="18"/>
  <c r="Z313" i="18"/>
  <c r="N313" i="18"/>
  <c r="E313" i="18"/>
  <c r="Z312" i="18"/>
  <c r="N312" i="18"/>
  <c r="E312" i="18"/>
  <c r="Z311" i="18"/>
  <c r="N311" i="18"/>
  <c r="E311" i="18"/>
  <c r="Z310" i="18"/>
  <c r="N310" i="18"/>
  <c r="E310" i="18"/>
  <c r="Z309" i="18"/>
  <c r="N309" i="18"/>
  <c r="E309" i="18"/>
  <c r="Z308" i="18"/>
  <c r="Q308" i="18"/>
  <c r="N308" i="18"/>
  <c r="E308" i="18"/>
  <c r="Z307" i="18"/>
  <c r="Q307" i="18"/>
  <c r="N307" i="18"/>
  <c r="E307" i="18"/>
  <c r="Z306" i="18"/>
  <c r="Q306" i="18"/>
  <c r="N306" i="18"/>
  <c r="E306" i="18"/>
  <c r="Z305" i="18"/>
  <c r="Q305" i="18"/>
  <c r="N305" i="18"/>
  <c r="E305" i="18"/>
  <c r="Z304" i="18"/>
  <c r="Q304" i="18"/>
  <c r="N304" i="18"/>
  <c r="E304" i="18"/>
  <c r="Z303" i="18"/>
  <c r="T303" i="18"/>
  <c r="Q303" i="18"/>
  <c r="N303" i="18"/>
  <c r="E303" i="18"/>
  <c r="Z302" i="18"/>
  <c r="T302" i="18"/>
  <c r="Q302" i="18"/>
  <c r="N302" i="18"/>
  <c r="E302" i="18"/>
  <c r="Z301" i="18"/>
  <c r="T301" i="18"/>
  <c r="Q301" i="18"/>
  <c r="N301" i="18"/>
  <c r="E301" i="18"/>
  <c r="Z300" i="18"/>
  <c r="T300" i="18"/>
  <c r="Q300" i="18"/>
  <c r="N300" i="18"/>
  <c r="E300" i="18"/>
  <c r="Z299" i="18"/>
  <c r="T299" i="18"/>
  <c r="Q299" i="18"/>
  <c r="N299" i="18"/>
  <c r="E299" i="18"/>
  <c r="Z298" i="18"/>
  <c r="T298" i="18"/>
  <c r="Q298" i="18"/>
  <c r="N298" i="18"/>
  <c r="E298" i="18"/>
  <c r="Z297" i="18"/>
  <c r="T297" i="18"/>
  <c r="Q297" i="18"/>
  <c r="N297" i="18"/>
  <c r="E297" i="18"/>
  <c r="Z296" i="18"/>
  <c r="T296" i="18"/>
  <c r="Q296" i="18"/>
  <c r="N296" i="18"/>
  <c r="E296" i="18"/>
  <c r="Z295" i="18"/>
  <c r="T295" i="18"/>
  <c r="Q295" i="18"/>
  <c r="N295" i="18"/>
  <c r="E295" i="18"/>
  <c r="Z294" i="18"/>
  <c r="T294" i="18"/>
  <c r="Q294" i="18"/>
  <c r="N294" i="18"/>
  <c r="E294" i="18"/>
  <c r="Z293" i="18"/>
  <c r="T293" i="18"/>
  <c r="Q293" i="18"/>
  <c r="N293" i="18"/>
  <c r="E293" i="18"/>
  <c r="Z292" i="18"/>
  <c r="T292" i="18"/>
  <c r="Q292" i="18"/>
  <c r="N292" i="18"/>
  <c r="E292" i="18"/>
  <c r="Z291" i="18"/>
  <c r="T291" i="18"/>
  <c r="Q291" i="18"/>
  <c r="N291" i="18"/>
  <c r="E291" i="18"/>
  <c r="Z290" i="18"/>
  <c r="T290" i="18"/>
  <c r="Q290" i="18"/>
  <c r="N290" i="18"/>
  <c r="E290" i="18"/>
  <c r="Z289" i="18"/>
  <c r="W289" i="18"/>
  <c r="T289" i="18"/>
  <c r="Q289" i="18"/>
  <c r="N289" i="18"/>
  <c r="E289" i="18"/>
  <c r="Z288" i="18"/>
  <c r="W288" i="18"/>
  <c r="T288" i="18"/>
  <c r="Q288" i="18"/>
  <c r="N288" i="18"/>
  <c r="H288" i="18"/>
  <c r="E288" i="18"/>
  <c r="Z287" i="18"/>
  <c r="W287" i="18"/>
  <c r="T287" i="18"/>
  <c r="Q287" i="18"/>
  <c r="N287" i="18"/>
  <c r="H287" i="18"/>
  <c r="E287" i="18"/>
  <c r="Z286" i="18"/>
  <c r="W286" i="18"/>
  <c r="T286" i="18"/>
  <c r="Q286" i="18"/>
  <c r="N286" i="18"/>
  <c r="K286" i="18"/>
  <c r="H286" i="18"/>
  <c r="E286" i="18"/>
  <c r="Z285" i="18"/>
  <c r="W285" i="18"/>
  <c r="T285" i="18"/>
  <c r="Q285" i="18"/>
  <c r="N285" i="18"/>
  <c r="K285" i="18"/>
  <c r="H285" i="18"/>
  <c r="E285" i="18"/>
  <c r="Z284" i="18"/>
  <c r="W284" i="18"/>
  <c r="T284" i="18"/>
  <c r="Q284" i="18"/>
  <c r="N284" i="18"/>
  <c r="K284" i="18"/>
  <c r="H284" i="18"/>
  <c r="E284" i="18"/>
  <c r="Z283" i="18"/>
  <c r="W283" i="18"/>
  <c r="T283" i="18"/>
  <c r="Q283" i="18"/>
  <c r="N283" i="18"/>
  <c r="K283" i="18"/>
  <c r="H283" i="18"/>
  <c r="E283" i="18"/>
  <c r="Z282" i="18"/>
  <c r="W282" i="18"/>
  <c r="T282" i="18"/>
  <c r="Q282" i="18"/>
  <c r="N282" i="18"/>
  <c r="K282" i="18"/>
  <c r="H282" i="18"/>
  <c r="E282" i="18"/>
  <c r="Z281" i="18"/>
  <c r="W281" i="18"/>
  <c r="T281" i="18"/>
  <c r="Q281" i="18"/>
  <c r="N281" i="18"/>
  <c r="K281" i="18"/>
  <c r="H281" i="18"/>
  <c r="E281" i="18"/>
  <c r="Z280" i="18"/>
  <c r="W280" i="18"/>
  <c r="T280" i="18"/>
  <c r="Q280" i="18"/>
  <c r="N280" i="18"/>
  <c r="K280" i="18"/>
  <c r="H280" i="18"/>
  <c r="E280" i="18"/>
  <c r="Z279" i="18"/>
  <c r="W279" i="18"/>
  <c r="T279" i="18"/>
  <c r="Q279" i="18"/>
  <c r="N279" i="18"/>
  <c r="K279" i="18"/>
  <c r="H279" i="18"/>
  <c r="E279" i="18"/>
  <c r="Z278" i="18"/>
  <c r="W278" i="18"/>
  <c r="T278" i="18"/>
  <c r="Q278" i="18"/>
  <c r="N278" i="18"/>
  <c r="K278" i="18"/>
  <c r="H278" i="18"/>
  <c r="E278" i="18"/>
  <c r="Z277" i="18"/>
  <c r="W277" i="18"/>
  <c r="T277" i="18"/>
  <c r="Q277" i="18"/>
  <c r="N277" i="18"/>
  <c r="K277" i="18"/>
  <c r="H277" i="18"/>
  <c r="E277" i="18"/>
  <c r="Z276" i="18"/>
  <c r="W276" i="18"/>
  <c r="T276" i="18"/>
  <c r="Q276" i="18"/>
  <c r="N276" i="18"/>
  <c r="K276" i="18"/>
  <c r="H276" i="18"/>
  <c r="E276" i="18"/>
  <c r="Z275" i="18"/>
  <c r="W275" i="18"/>
  <c r="T275" i="18"/>
  <c r="Q275" i="18"/>
  <c r="N275" i="18"/>
  <c r="K275" i="18"/>
  <c r="H275" i="18"/>
  <c r="E275" i="18"/>
  <c r="Z274" i="18"/>
  <c r="W274" i="18"/>
  <c r="T274" i="18"/>
  <c r="Q274" i="18"/>
  <c r="N274" i="18"/>
  <c r="K274" i="18"/>
  <c r="H274" i="18"/>
  <c r="E274" i="18"/>
  <c r="Z273" i="18"/>
  <c r="W273" i="18"/>
  <c r="T273" i="18"/>
  <c r="Q273" i="18"/>
  <c r="N273" i="18"/>
  <c r="K273" i="18"/>
  <c r="H273" i="18"/>
  <c r="E273" i="18"/>
  <c r="Z272" i="18"/>
  <c r="W272" i="18"/>
  <c r="T272" i="18"/>
  <c r="Q272" i="18"/>
  <c r="N272" i="18"/>
  <c r="K272" i="18"/>
  <c r="H272" i="18"/>
  <c r="E272" i="18"/>
  <c r="Z271" i="18"/>
  <c r="W271" i="18"/>
  <c r="T271" i="18"/>
  <c r="Q271" i="18"/>
  <c r="N271" i="18"/>
  <c r="K271" i="18"/>
  <c r="H271" i="18"/>
  <c r="E271" i="18"/>
  <c r="Z270" i="18"/>
  <c r="W270" i="18"/>
  <c r="T270" i="18"/>
  <c r="Q270" i="18"/>
  <c r="N270" i="18"/>
  <c r="K270" i="18"/>
  <c r="H270" i="18"/>
  <c r="E270" i="18"/>
  <c r="Z269" i="18"/>
  <c r="W269" i="18"/>
  <c r="T269" i="18"/>
  <c r="Q269" i="18"/>
  <c r="N269" i="18"/>
  <c r="K269" i="18"/>
  <c r="H269" i="18"/>
  <c r="E269" i="18"/>
  <c r="Z268" i="18"/>
  <c r="W268" i="18"/>
  <c r="T268" i="18"/>
  <c r="Q268" i="18"/>
  <c r="N268" i="18"/>
  <c r="K268" i="18"/>
  <c r="H268" i="18"/>
  <c r="E268" i="18"/>
  <c r="Z267" i="18"/>
  <c r="W267" i="18"/>
  <c r="T267" i="18"/>
  <c r="Q267" i="18"/>
  <c r="N267" i="18"/>
  <c r="K267" i="18"/>
  <c r="H267" i="18"/>
  <c r="E267" i="18"/>
  <c r="Z266" i="18"/>
  <c r="W266" i="18"/>
  <c r="T266" i="18"/>
  <c r="Q266" i="18"/>
  <c r="N266" i="18"/>
  <c r="K266" i="18"/>
  <c r="H266" i="18"/>
  <c r="E266" i="18"/>
  <c r="Z265" i="18"/>
  <c r="W265" i="18"/>
  <c r="T265" i="18"/>
  <c r="Q265" i="18"/>
  <c r="N265" i="18"/>
  <c r="K265" i="18"/>
  <c r="H265" i="18"/>
  <c r="E265" i="18"/>
  <c r="Z264" i="18"/>
  <c r="W264" i="18"/>
  <c r="T264" i="18"/>
  <c r="Q264" i="18"/>
  <c r="N264" i="18"/>
  <c r="K264" i="18"/>
  <c r="H264" i="18"/>
  <c r="E264" i="18"/>
  <c r="Z263" i="18"/>
  <c r="W263" i="18"/>
  <c r="T263" i="18"/>
  <c r="Q263" i="18"/>
  <c r="N263" i="18"/>
  <c r="K263" i="18"/>
  <c r="H263" i="18"/>
  <c r="E263" i="18"/>
  <c r="Z262" i="18"/>
  <c r="W262" i="18"/>
  <c r="T262" i="18"/>
  <c r="Q262" i="18"/>
  <c r="N262" i="18"/>
  <c r="K262" i="18"/>
  <c r="H262" i="18"/>
  <c r="E262" i="18"/>
  <c r="Z261" i="18"/>
  <c r="W261" i="18"/>
  <c r="T261" i="18"/>
  <c r="Q261" i="18"/>
  <c r="N261" i="18"/>
  <c r="K261" i="18"/>
  <c r="H261" i="18"/>
  <c r="E261" i="18"/>
  <c r="Z260" i="18"/>
  <c r="W260" i="18"/>
  <c r="T260" i="18"/>
  <c r="Q260" i="18"/>
  <c r="N260" i="18"/>
  <c r="K260" i="18"/>
  <c r="H260" i="18"/>
  <c r="E260" i="18"/>
  <c r="Z259" i="18"/>
  <c r="W259" i="18"/>
  <c r="T259" i="18"/>
  <c r="Q259" i="18"/>
  <c r="N259" i="18"/>
  <c r="K259" i="18"/>
  <c r="H259" i="18"/>
  <c r="E259" i="18"/>
  <c r="Z258" i="18"/>
  <c r="W258" i="18"/>
  <c r="T258" i="18"/>
  <c r="Q258" i="18"/>
  <c r="N258" i="18"/>
  <c r="K258" i="18"/>
  <c r="H258" i="18"/>
  <c r="E258" i="18"/>
  <c r="Z257" i="18"/>
  <c r="W257" i="18"/>
  <c r="T257" i="18"/>
  <c r="Q257" i="18"/>
  <c r="N257" i="18"/>
  <c r="K257" i="18"/>
  <c r="H257" i="18"/>
  <c r="E257" i="18"/>
  <c r="Z256" i="18"/>
  <c r="W256" i="18"/>
  <c r="T256" i="18"/>
  <c r="Q256" i="18"/>
  <c r="N256" i="18"/>
  <c r="K256" i="18"/>
  <c r="H256" i="18"/>
  <c r="E256" i="18"/>
  <c r="Z255" i="18"/>
  <c r="W255" i="18"/>
  <c r="T255" i="18"/>
  <c r="Q255" i="18"/>
  <c r="N255" i="18"/>
  <c r="K255" i="18"/>
  <c r="H255" i="18"/>
  <c r="E255" i="18"/>
  <c r="Z254" i="18"/>
  <c r="W254" i="18"/>
  <c r="T254" i="18"/>
  <c r="Q254" i="18"/>
  <c r="N254" i="18"/>
  <c r="K254" i="18"/>
  <c r="H254" i="18"/>
  <c r="E254" i="18"/>
  <c r="Z253" i="18"/>
  <c r="W253" i="18"/>
  <c r="T253" i="18"/>
  <c r="Q253" i="18"/>
  <c r="N253" i="18"/>
  <c r="K253" i="18"/>
  <c r="H253" i="18"/>
  <c r="E253" i="18"/>
  <c r="Z252" i="18"/>
  <c r="W252" i="18"/>
  <c r="T252" i="18"/>
  <c r="Q252" i="18"/>
  <c r="N252" i="18"/>
  <c r="K252" i="18"/>
  <c r="H252" i="18"/>
  <c r="E252" i="18"/>
  <c r="Z251" i="18"/>
  <c r="W251" i="18"/>
  <c r="T251" i="18"/>
  <c r="Q251" i="18"/>
  <c r="N251" i="18"/>
  <c r="K251" i="18"/>
  <c r="H251" i="18"/>
  <c r="E251" i="18"/>
  <c r="Z250" i="18"/>
  <c r="W250" i="18"/>
  <c r="T250" i="18"/>
  <c r="Q250" i="18"/>
  <c r="N250" i="18"/>
  <c r="K250" i="18"/>
  <c r="H250" i="18"/>
  <c r="E250" i="18"/>
  <c r="Z249" i="18"/>
  <c r="W249" i="18"/>
  <c r="T249" i="18"/>
  <c r="Q249" i="18"/>
  <c r="N249" i="18"/>
  <c r="K249" i="18"/>
  <c r="H249" i="18"/>
  <c r="E249" i="18"/>
  <c r="Z248" i="18"/>
  <c r="W248" i="18"/>
  <c r="T248" i="18"/>
  <c r="Q248" i="18"/>
  <c r="N248" i="18"/>
  <c r="K248" i="18"/>
  <c r="H248" i="18"/>
  <c r="E248" i="18"/>
  <c r="Z247" i="18"/>
  <c r="W247" i="18"/>
  <c r="T247" i="18"/>
  <c r="Q247" i="18"/>
  <c r="N247" i="18"/>
  <c r="K247" i="18"/>
  <c r="H247" i="18"/>
  <c r="E247" i="18"/>
  <c r="Z246" i="18"/>
  <c r="W246" i="18"/>
  <c r="T246" i="18"/>
  <c r="Q246" i="18"/>
  <c r="N246" i="18"/>
  <c r="K246" i="18"/>
  <c r="H246" i="18"/>
  <c r="E246" i="18"/>
  <c r="Z245" i="18"/>
  <c r="W245" i="18"/>
  <c r="T245" i="18"/>
  <c r="Q245" i="18"/>
  <c r="N245" i="18"/>
  <c r="K245" i="18"/>
  <c r="H245" i="18"/>
  <c r="E245" i="18"/>
  <c r="Z244" i="18"/>
  <c r="W244" i="18"/>
  <c r="T244" i="18"/>
  <c r="Q244" i="18"/>
  <c r="N244" i="18"/>
  <c r="K244" i="18"/>
  <c r="H244" i="18"/>
  <c r="E244" i="18"/>
  <c r="Z243" i="18"/>
  <c r="W243" i="18"/>
  <c r="T243" i="18"/>
  <c r="Q243" i="18"/>
  <c r="N243" i="18"/>
  <c r="K243" i="18"/>
  <c r="H243" i="18"/>
  <c r="E243" i="18"/>
  <c r="Z242" i="18"/>
  <c r="W242" i="18"/>
  <c r="T242" i="18"/>
  <c r="Q242" i="18"/>
  <c r="N242" i="18"/>
  <c r="K242" i="18"/>
  <c r="H242" i="18"/>
  <c r="E242" i="18"/>
  <c r="Z241" i="18"/>
  <c r="W241" i="18"/>
  <c r="T241" i="18"/>
  <c r="Q241" i="18"/>
  <c r="N241" i="18"/>
  <c r="K241" i="18"/>
  <c r="H241" i="18"/>
  <c r="E241" i="18"/>
  <c r="Z240" i="18"/>
  <c r="W240" i="18"/>
  <c r="T240" i="18"/>
  <c r="Q240" i="18"/>
  <c r="N240" i="18"/>
  <c r="K240" i="18"/>
  <c r="H240" i="18"/>
  <c r="E240" i="18"/>
  <c r="Z239" i="18"/>
  <c r="W239" i="18"/>
  <c r="T239" i="18"/>
  <c r="Q239" i="18"/>
  <c r="N239" i="18"/>
  <c r="K239" i="18"/>
  <c r="H239" i="18"/>
  <c r="E239" i="18"/>
  <c r="Z238" i="18"/>
  <c r="W238" i="18"/>
  <c r="T238" i="18"/>
  <c r="Q238" i="18"/>
  <c r="N238" i="18"/>
  <c r="K238" i="18"/>
  <c r="H238" i="18"/>
  <c r="E238" i="18"/>
  <c r="Z237" i="18"/>
  <c r="W237" i="18"/>
  <c r="T237" i="18"/>
  <c r="Q237" i="18"/>
  <c r="N237" i="18"/>
  <c r="K237" i="18"/>
  <c r="H237" i="18"/>
  <c r="E237" i="18"/>
  <c r="Z236" i="18"/>
  <c r="W236" i="18"/>
  <c r="T236" i="18"/>
  <c r="Q236" i="18"/>
  <c r="N236" i="18"/>
  <c r="K236" i="18"/>
  <c r="H236" i="18"/>
  <c r="E236" i="18"/>
  <c r="Z235" i="18"/>
  <c r="W235" i="18"/>
  <c r="T235" i="18"/>
  <c r="Q235" i="18"/>
  <c r="N235" i="18"/>
  <c r="K235" i="18"/>
  <c r="H235" i="18"/>
  <c r="E235" i="18"/>
  <c r="Z234" i="18"/>
  <c r="W234" i="18"/>
  <c r="T234" i="18"/>
  <c r="Q234" i="18"/>
  <c r="N234" i="18"/>
  <c r="K234" i="18"/>
  <c r="H234" i="18"/>
  <c r="E234" i="18"/>
  <c r="Z233" i="18"/>
  <c r="W233" i="18"/>
  <c r="T233" i="18"/>
  <c r="Q233" i="18"/>
  <c r="N233" i="18"/>
  <c r="K233" i="18"/>
  <c r="H233" i="18"/>
  <c r="E233" i="18"/>
  <c r="Z232" i="18"/>
  <c r="W232" i="18"/>
  <c r="T232" i="18"/>
  <c r="Q232" i="18"/>
  <c r="N232" i="18"/>
  <c r="K232" i="18"/>
  <c r="H232" i="18"/>
  <c r="E232" i="18"/>
  <c r="Z231" i="18"/>
  <c r="W231" i="18"/>
  <c r="T231" i="18"/>
  <c r="Q231" i="18"/>
  <c r="N231" i="18"/>
  <c r="K231" i="18"/>
  <c r="H231" i="18"/>
  <c r="E231" i="18"/>
  <c r="Z230" i="18"/>
  <c r="W230" i="18"/>
  <c r="T230" i="18"/>
  <c r="Q230" i="18"/>
  <c r="N230" i="18"/>
  <c r="K230" i="18"/>
  <c r="H230" i="18"/>
  <c r="E230" i="18"/>
  <c r="Z229" i="18"/>
  <c r="W229" i="18"/>
  <c r="T229" i="18"/>
  <c r="Q229" i="18"/>
  <c r="N229" i="18"/>
  <c r="K229" i="18"/>
  <c r="H229" i="18"/>
  <c r="E229" i="18"/>
  <c r="Z228" i="18"/>
  <c r="W228" i="18"/>
  <c r="T228" i="18"/>
  <c r="Q228" i="18"/>
  <c r="N228" i="18"/>
  <c r="K228" i="18"/>
  <c r="H228" i="18"/>
  <c r="E228" i="18"/>
  <c r="Z227" i="18"/>
  <c r="W227" i="18"/>
  <c r="T227" i="18"/>
  <c r="Q227" i="18"/>
  <c r="N227" i="18"/>
  <c r="K227" i="18"/>
  <c r="H227" i="18"/>
  <c r="E227" i="18"/>
  <c r="Z226" i="18"/>
  <c r="W226" i="18"/>
  <c r="T226" i="18"/>
  <c r="Q226" i="18"/>
  <c r="N226" i="18"/>
  <c r="K226" i="18"/>
  <c r="H226" i="18"/>
  <c r="E226" i="18"/>
  <c r="Z225" i="18"/>
  <c r="W225" i="18"/>
  <c r="T225" i="18"/>
  <c r="Q225" i="18"/>
  <c r="N225" i="18"/>
  <c r="K225" i="18"/>
  <c r="H225" i="18"/>
  <c r="E225" i="18"/>
  <c r="Z224" i="18"/>
  <c r="W224" i="18"/>
  <c r="T224" i="18"/>
  <c r="Q224" i="18"/>
  <c r="N224" i="18"/>
  <c r="K224" i="18"/>
  <c r="H224" i="18"/>
  <c r="E224" i="18"/>
  <c r="Z223" i="18"/>
  <c r="W223" i="18"/>
  <c r="T223" i="18"/>
  <c r="Q223" i="18"/>
  <c r="N223" i="18"/>
  <c r="K223" i="18"/>
  <c r="H223" i="18"/>
  <c r="E223" i="18"/>
  <c r="Z222" i="18"/>
  <c r="W222" i="18"/>
  <c r="T222" i="18"/>
  <c r="Q222" i="18"/>
  <c r="N222" i="18"/>
  <c r="K222" i="18"/>
  <c r="H222" i="18"/>
  <c r="E222" i="18"/>
  <c r="Z221" i="18"/>
  <c r="W221" i="18"/>
  <c r="T221" i="18"/>
  <c r="Q221" i="18"/>
  <c r="N221" i="18"/>
  <c r="K221" i="18"/>
  <c r="H221" i="18"/>
  <c r="E221" i="18"/>
  <c r="Z220" i="18"/>
  <c r="W220" i="18"/>
  <c r="T220" i="18"/>
  <c r="Q220" i="18"/>
  <c r="N220" i="18"/>
  <c r="K220" i="18"/>
  <c r="H220" i="18"/>
  <c r="E220" i="18"/>
  <c r="Z219" i="18"/>
  <c r="W219" i="18"/>
  <c r="T219" i="18"/>
  <c r="Q219" i="18"/>
  <c r="N219" i="18"/>
  <c r="K219" i="18"/>
  <c r="H219" i="18"/>
  <c r="E219" i="18"/>
  <c r="Z218" i="18"/>
  <c r="W218" i="18"/>
  <c r="T218" i="18"/>
  <c r="Q218" i="18"/>
  <c r="N218" i="18"/>
  <c r="K218" i="18"/>
  <c r="H218" i="18"/>
  <c r="E218" i="18"/>
  <c r="Z217" i="18"/>
  <c r="W217" i="18"/>
  <c r="T217" i="18"/>
  <c r="Q217" i="18"/>
  <c r="N217" i="18"/>
  <c r="K217" i="18"/>
  <c r="H217" i="18"/>
  <c r="E217" i="18"/>
  <c r="Z216" i="18"/>
  <c r="W216" i="18"/>
  <c r="T216" i="18"/>
  <c r="Q216" i="18"/>
  <c r="N216" i="18"/>
  <c r="K216" i="18"/>
  <c r="H216" i="18"/>
  <c r="E216" i="18"/>
  <c r="Z215" i="18"/>
  <c r="W215" i="18"/>
  <c r="T215" i="18"/>
  <c r="Q215" i="18"/>
  <c r="N215" i="18"/>
  <c r="K215" i="18"/>
  <c r="H215" i="18"/>
  <c r="E215" i="18"/>
  <c r="Z214" i="18"/>
  <c r="W214" i="18"/>
  <c r="T214" i="18"/>
  <c r="Q214" i="18"/>
  <c r="N214" i="18"/>
  <c r="K214" i="18"/>
  <c r="H214" i="18"/>
  <c r="E214" i="18"/>
  <c r="Z213" i="18"/>
  <c r="W213" i="18"/>
  <c r="T213" i="18"/>
  <c r="Q213" i="18"/>
  <c r="N213" i="18"/>
  <c r="K213" i="18"/>
  <c r="H213" i="18"/>
  <c r="E213" i="18"/>
  <c r="Z212" i="18"/>
  <c r="W212" i="18"/>
  <c r="T212" i="18"/>
  <c r="Q212" i="18"/>
  <c r="N212" i="18"/>
  <c r="K212" i="18"/>
  <c r="H212" i="18"/>
  <c r="E212" i="18"/>
  <c r="Z211" i="18"/>
  <c r="W211" i="18"/>
  <c r="T211" i="18"/>
  <c r="Q211" i="18"/>
  <c r="N211" i="18"/>
  <c r="K211" i="18"/>
  <c r="H211" i="18"/>
  <c r="E211" i="18"/>
  <c r="Z210" i="18"/>
  <c r="W210" i="18"/>
  <c r="T210" i="18"/>
  <c r="Q210" i="18"/>
  <c r="N210" i="18"/>
  <c r="K210" i="18"/>
  <c r="H210" i="18"/>
  <c r="E210" i="18"/>
  <c r="Z209" i="18"/>
  <c r="W209" i="18"/>
  <c r="T209" i="18"/>
  <c r="Q209" i="18"/>
  <c r="N209" i="18"/>
  <c r="K209" i="18"/>
  <c r="H209" i="18"/>
  <c r="E209" i="18"/>
  <c r="Z208" i="18"/>
  <c r="W208" i="18"/>
  <c r="T208" i="18"/>
  <c r="Q208" i="18"/>
  <c r="N208" i="18"/>
  <c r="K208" i="18"/>
  <c r="H208" i="18"/>
  <c r="E208" i="18"/>
  <c r="Z207" i="18"/>
  <c r="W207" i="18"/>
  <c r="T207" i="18"/>
  <c r="Q207" i="18"/>
  <c r="N207" i="18"/>
  <c r="K207" i="18"/>
  <c r="K366" i="18" s="1"/>
  <c r="H207" i="18"/>
  <c r="H365" i="18" s="1"/>
  <c r="E207" i="18"/>
  <c r="E200" i="18"/>
  <c r="E199" i="18"/>
  <c r="E198" i="18"/>
  <c r="E197" i="18"/>
  <c r="E196" i="18"/>
  <c r="E195" i="18"/>
  <c r="E194" i="18"/>
  <c r="E193" i="18"/>
  <c r="E192" i="18"/>
  <c r="E191" i="18"/>
  <c r="E190" i="18"/>
  <c r="E189" i="18"/>
  <c r="E188" i="18"/>
  <c r="E187" i="18"/>
  <c r="E186" i="18"/>
  <c r="E185" i="18"/>
  <c r="E184" i="18"/>
  <c r="E183" i="18"/>
  <c r="E182" i="18"/>
  <c r="E181" i="18"/>
  <c r="E180" i="18"/>
  <c r="E179" i="18"/>
  <c r="E178" i="18"/>
  <c r="E177" i="18"/>
  <c r="E176" i="18"/>
  <c r="E175" i="18"/>
  <c r="E174" i="18"/>
  <c r="E173" i="18"/>
  <c r="E172" i="18"/>
  <c r="E171" i="18"/>
  <c r="E170" i="18"/>
  <c r="E169" i="18"/>
  <c r="E168" i="18"/>
  <c r="E167" i="18"/>
  <c r="E166" i="18"/>
  <c r="E165" i="18"/>
  <c r="E164" i="18"/>
  <c r="E163" i="18"/>
  <c r="E162" i="18"/>
  <c r="E161" i="18"/>
  <c r="E160" i="18"/>
  <c r="E159" i="18"/>
  <c r="E158" i="18"/>
  <c r="E157" i="18"/>
  <c r="H156" i="18"/>
  <c r="E156" i="18"/>
  <c r="H155" i="18"/>
  <c r="E155" i="18"/>
  <c r="H154" i="18"/>
  <c r="E154" i="18"/>
  <c r="H153" i="18"/>
  <c r="E153" i="18"/>
  <c r="K152" i="18"/>
  <c r="H152" i="18"/>
  <c r="E152" i="18"/>
  <c r="N151" i="18"/>
  <c r="K151" i="18"/>
  <c r="H151" i="18"/>
  <c r="E151" i="18"/>
  <c r="N150" i="18"/>
  <c r="K150" i="18"/>
  <c r="H150" i="18"/>
  <c r="E150" i="18"/>
  <c r="N149" i="18"/>
  <c r="K149" i="18"/>
  <c r="H149" i="18"/>
  <c r="E149" i="18"/>
  <c r="N148" i="18"/>
  <c r="K148" i="18"/>
  <c r="H148" i="18"/>
  <c r="E148" i="18"/>
  <c r="N147" i="18"/>
  <c r="K147" i="18"/>
  <c r="H147" i="18"/>
  <c r="E147" i="18"/>
  <c r="N146" i="18"/>
  <c r="K146" i="18"/>
  <c r="H146" i="18"/>
  <c r="E146" i="18"/>
  <c r="N145" i="18"/>
  <c r="K145" i="18"/>
  <c r="H145" i="18"/>
  <c r="E145" i="18"/>
  <c r="N144" i="18"/>
  <c r="K144" i="18"/>
  <c r="H144" i="18"/>
  <c r="E144" i="18"/>
  <c r="N143" i="18"/>
  <c r="K143" i="18"/>
  <c r="H143" i="18"/>
  <c r="E143" i="18"/>
  <c r="N142" i="18"/>
  <c r="K142" i="18"/>
  <c r="H142" i="18"/>
  <c r="E142" i="18"/>
  <c r="N141" i="18"/>
  <c r="K141" i="18"/>
  <c r="H141" i="18"/>
  <c r="E141" i="18"/>
  <c r="N140" i="18"/>
  <c r="K140" i="18"/>
  <c r="H140" i="18"/>
  <c r="E140" i="18"/>
  <c r="N139" i="18"/>
  <c r="K139" i="18"/>
  <c r="H139" i="18"/>
  <c r="E139" i="18"/>
  <c r="N138" i="18"/>
  <c r="K138" i="18"/>
  <c r="H138" i="18"/>
  <c r="E138" i="18"/>
  <c r="N137" i="18"/>
  <c r="K137" i="18"/>
  <c r="H137" i="18"/>
  <c r="E137" i="18"/>
  <c r="N136" i="18"/>
  <c r="K136" i="18"/>
  <c r="H136" i="18"/>
  <c r="E136" i="18"/>
  <c r="N135" i="18"/>
  <c r="K135" i="18"/>
  <c r="H135" i="18"/>
  <c r="E135" i="18"/>
  <c r="N134" i="18"/>
  <c r="K134" i="18"/>
  <c r="H134" i="18"/>
  <c r="E134" i="18"/>
  <c r="N133" i="18"/>
  <c r="K133" i="18"/>
  <c r="H133" i="18"/>
  <c r="E133" i="18"/>
  <c r="N132" i="18"/>
  <c r="K132" i="18"/>
  <c r="H132" i="18"/>
  <c r="E132" i="18"/>
  <c r="N131" i="18"/>
  <c r="K131" i="18"/>
  <c r="H131" i="18"/>
  <c r="E131" i="18"/>
  <c r="N130" i="18"/>
  <c r="K130" i="18"/>
  <c r="H130" i="18"/>
  <c r="E130" i="18"/>
  <c r="N129" i="18"/>
  <c r="K129" i="18"/>
  <c r="H129" i="18"/>
  <c r="E129" i="18"/>
  <c r="N128" i="18"/>
  <c r="K128" i="18"/>
  <c r="H128" i="18"/>
  <c r="E128" i="18"/>
  <c r="N127" i="18"/>
  <c r="K127" i="18"/>
  <c r="H127" i="18"/>
  <c r="E127" i="18"/>
  <c r="N126" i="18"/>
  <c r="K126" i="18"/>
  <c r="H126" i="18"/>
  <c r="E126" i="18"/>
  <c r="N125" i="18"/>
  <c r="K125" i="18"/>
  <c r="H125" i="18"/>
  <c r="E125" i="18"/>
  <c r="N124" i="18"/>
  <c r="K124" i="18"/>
  <c r="H124" i="18"/>
  <c r="E124" i="18"/>
  <c r="N123" i="18"/>
  <c r="K123" i="18"/>
  <c r="H123" i="18"/>
  <c r="E123" i="18"/>
  <c r="N122" i="18"/>
  <c r="K122" i="18"/>
  <c r="H122" i="18"/>
  <c r="E122" i="18"/>
  <c r="N121" i="18"/>
  <c r="K121" i="18"/>
  <c r="H121" i="18"/>
  <c r="E121" i="18"/>
  <c r="N120" i="18"/>
  <c r="K120" i="18"/>
  <c r="H120" i="18"/>
  <c r="E120" i="18"/>
  <c r="N119" i="18"/>
  <c r="K119" i="18"/>
  <c r="H119" i="18"/>
  <c r="E119" i="18"/>
  <c r="N118" i="18"/>
  <c r="K118" i="18"/>
  <c r="H118" i="18"/>
  <c r="E118" i="18"/>
  <c r="N117" i="18"/>
  <c r="K117" i="18"/>
  <c r="H117" i="18"/>
  <c r="E117" i="18"/>
  <c r="N116" i="18"/>
  <c r="K116" i="18"/>
  <c r="H116" i="18"/>
  <c r="E116" i="18"/>
  <c r="N115" i="18"/>
  <c r="K115" i="18"/>
  <c r="H115" i="18"/>
  <c r="E115" i="18"/>
  <c r="N114" i="18"/>
  <c r="K114" i="18"/>
  <c r="H114" i="18"/>
  <c r="E114" i="18"/>
  <c r="N113" i="18"/>
  <c r="K113" i="18"/>
  <c r="H113" i="18"/>
  <c r="E113" i="18"/>
  <c r="N112" i="18"/>
  <c r="K112" i="18"/>
  <c r="H112" i="18"/>
  <c r="E112" i="18"/>
  <c r="N111" i="18"/>
  <c r="K111" i="18"/>
  <c r="H111" i="18"/>
  <c r="E111" i="18"/>
  <c r="N110" i="18"/>
  <c r="K110" i="18"/>
  <c r="H110" i="18"/>
  <c r="E110" i="18"/>
  <c r="N109" i="18"/>
  <c r="K109" i="18"/>
  <c r="H109" i="18"/>
  <c r="E109" i="18"/>
  <c r="N108" i="18"/>
  <c r="K108" i="18"/>
  <c r="H108" i="18"/>
  <c r="E108" i="18"/>
  <c r="N107" i="18"/>
  <c r="K107" i="18"/>
  <c r="H107" i="18"/>
  <c r="E107" i="18"/>
  <c r="N106" i="18"/>
  <c r="K106" i="18"/>
  <c r="H106" i="18"/>
  <c r="E106" i="18"/>
  <c r="N105" i="18"/>
  <c r="K105" i="18"/>
  <c r="H105" i="18"/>
  <c r="E105" i="18"/>
  <c r="N104" i="18"/>
  <c r="K104" i="18"/>
  <c r="H104" i="18"/>
  <c r="E104" i="18"/>
  <c r="N103" i="18"/>
  <c r="K103" i="18"/>
  <c r="H103" i="18"/>
  <c r="E103" i="18"/>
  <c r="N102" i="18"/>
  <c r="K102" i="18"/>
  <c r="H102" i="18"/>
  <c r="E102" i="18"/>
  <c r="N101" i="18"/>
  <c r="K101" i="18"/>
  <c r="H101" i="18"/>
  <c r="E101" i="18"/>
  <c r="N100" i="18"/>
  <c r="K100" i="18"/>
  <c r="H100" i="18"/>
  <c r="E100" i="18"/>
  <c r="N99" i="18"/>
  <c r="K99" i="18"/>
  <c r="H99" i="18"/>
  <c r="E99" i="18"/>
  <c r="N98" i="18"/>
  <c r="K98" i="18"/>
  <c r="H98" i="18"/>
  <c r="E98" i="18"/>
  <c r="N97" i="18"/>
  <c r="K97" i="18"/>
  <c r="H97" i="18"/>
  <c r="E97" i="18"/>
  <c r="N96" i="18"/>
  <c r="K96" i="18"/>
  <c r="H96" i="18"/>
  <c r="E96" i="18"/>
  <c r="N95" i="18"/>
  <c r="K95" i="18"/>
  <c r="H95" i="18"/>
  <c r="E95" i="18"/>
  <c r="N94" i="18"/>
  <c r="K94" i="18"/>
  <c r="H94" i="18"/>
  <c r="E94" i="18"/>
  <c r="N93" i="18"/>
  <c r="K93" i="18"/>
  <c r="H93" i="18"/>
  <c r="E93" i="18"/>
  <c r="N92" i="18"/>
  <c r="K92" i="18"/>
  <c r="H92" i="18"/>
  <c r="E92" i="18"/>
  <c r="N91" i="18"/>
  <c r="K91" i="18"/>
  <c r="H91" i="18"/>
  <c r="E91" i="18"/>
  <c r="N90" i="18"/>
  <c r="K90" i="18"/>
  <c r="H90" i="18"/>
  <c r="E90" i="18"/>
  <c r="N89" i="18"/>
  <c r="K89" i="18"/>
  <c r="H89" i="18"/>
  <c r="E89" i="18"/>
  <c r="N88" i="18"/>
  <c r="K88" i="18"/>
  <c r="H88" i="18"/>
  <c r="E88" i="18"/>
  <c r="N87" i="18"/>
  <c r="K87" i="18"/>
  <c r="H87" i="18"/>
  <c r="E87" i="18"/>
  <c r="N86" i="18"/>
  <c r="K86" i="18"/>
  <c r="H86" i="18"/>
  <c r="E86" i="18"/>
  <c r="N85" i="18"/>
  <c r="K85" i="18"/>
  <c r="H85" i="18"/>
  <c r="E85" i="18"/>
  <c r="N84" i="18"/>
  <c r="K84" i="18"/>
  <c r="H84" i="18"/>
  <c r="E84" i="18"/>
  <c r="N83" i="18"/>
  <c r="K83" i="18"/>
  <c r="H83" i="18"/>
  <c r="E83" i="18"/>
  <c r="N82" i="18"/>
  <c r="K82" i="18"/>
  <c r="H82" i="18"/>
  <c r="E82" i="18"/>
  <c r="N81" i="18"/>
  <c r="K81" i="18"/>
  <c r="H81" i="18"/>
  <c r="E81" i="18"/>
  <c r="N80" i="18"/>
  <c r="K80" i="18"/>
  <c r="H80" i="18"/>
  <c r="E80" i="18"/>
  <c r="N79" i="18"/>
  <c r="K79" i="18"/>
  <c r="H79" i="18"/>
  <c r="E79" i="18"/>
  <c r="N78" i="18"/>
  <c r="K78" i="18"/>
  <c r="H78" i="18"/>
  <c r="E78" i="18"/>
  <c r="N77" i="18"/>
  <c r="K77" i="18"/>
  <c r="H77" i="18"/>
  <c r="E77" i="18"/>
  <c r="N76" i="18"/>
  <c r="K76" i="18"/>
  <c r="H76" i="18"/>
  <c r="E76" i="18"/>
  <c r="N75" i="18"/>
  <c r="K75" i="18"/>
  <c r="H75" i="18"/>
  <c r="E75" i="18"/>
  <c r="N74" i="18"/>
  <c r="K74" i="18"/>
  <c r="H74" i="18"/>
  <c r="E74" i="18"/>
  <c r="N73" i="18"/>
  <c r="K73" i="18"/>
  <c r="H73" i="18"/>
  <c r="E73" i="18"/>
  <c r="N72" i="18"/>
  <c r="K72" i="18"/>
  <c r="H72" i="18"/>
  <c r="E72" i="18"/>
  <c r="N71" i="18"/>
  <c r="K71" i="18"/>
  <c r="H71" i="18"/>
  <c r="E71" i="18"/>
  <c r="N70" i="18"/>
  <c r="K70" i="18"/>
  <c r="H70" i="18"/>
  <c r="E70" i="18"/>
  <c r="N69" i="18"/>
  <c r="K69" i="18"/>
  <c r="H69" i="18"/>
  <c r="E69" i="18"/>
  <c r="N68" i="18"/>
  <c r="K68" i="18"/>
  <c r="H68" i="18"/>
  <c r="E68" i="18"/>
  <c r="N67" i="18"/>
  <c r="K67" i="18"/>
  <c r="H67" i="18"/>
  <c r="E67" i="18"/>
  <c r="N66" i="18"/>
  <c r="K66" i="18"/>
  <c r="H66" i="18"/>
  <c r="E66" i="18"/>
  <c r="N65" i="18"/>
  <c r="K65" i="18"/>
  <c r="H65" i="18"/>
  <c r="E65" i="18"/>
  <c r="N64" i="18"/>
  <c r="K64" i="18"/>
  <c r="H64" i="18"/>
  <c r="E64" i="18"/>
  <c r="N63" i="18"/>
  <c r="K63" i="18"/>
  <c r="H63" i="18"/>
  <c r="E63" i="18"/>
  <c r="N62" i="18"/>
  <c r="K62" i="18"/>
  <c r="H62" i="18"/>
  <c r="E62" i="18"/>
  <c r="N61" i="18"/>
  <c r="K61" i="18"/>
  <c r="H61" i="18"/>
  <c r="E61" i="18"/>
  <c r="N60" i="18"/>
  <c r="K60" i="18"/>
  <c r="H60" i="18"/>
  <c r="E60" i="18"/>
  <c r="N59" i="18"/>
  <c r="K59" i="18"/>
  <c r="H59" i="18"/>
  <c r="E59" i="18"/>
  <c r="N58" i="18"/>
  <c r="K58" i="18"/>
  <c r="H58" i="18"/>
  <c r="E58" i="18"/>
  <c r="N57" i="18"/>
  <c r="K57" i="18"/>
  <c r="H57" i="18"/>
  <c r="E57" i="18"/>
  <c r="N56" i="18"/>
  <c r="K56" i="18"/>
  <c r="H56" i="18"/>
  <c r="E56" i="18"/>
  <c r="N55" i="18"/>
  <c r="K55" i="18"/>
  <c r="H55" i="18"/>
  <c r="E55" i="18"/>
  <c r="N54" i="18"/>
  <c r="K54" i="18"/>
  <c r="H54" i="18"/>
  <c r="E54" i="18"/>
  <c r="N53" i="18"/>
  <c r="K53" i="18"/>
  <c r="H53" i="18"/>
  <c r="E53" i="18"/>
  <c r="N52" i="18"/>
  <c r="K52" i="18"/>
  <c r="H52" i="18"/>
  <c r="E52" i="18"/>
  <c r="N51" i="18"/>
  <c r="K51" i="18"/>
  <c r="H51" i="18"/>
  <c r="E51" i="18"/>
  <c r="N50" i="18"/>
  <c r="K50" i="18"/>
  <c r="H50" i="18"/>
  <c r="E50" i="18"/>
  <c r="N49" i="18"/>
  <c r="K49" i="18"/>
  <c r="H49" i="18"/>
  <c r="E49" i="18"/>
  <c r="N48" i="18"/>
  <c r="K48" i="18"/>
  <c r="H48" i="18"/>
  <c r="E48" i="18"/>
  <c r="N47" i="18"/>
  <c r="K47" i="18"/>
  <c r="H47" i="18"/>
  <c r="E47" i="18"/>
  <c r="N46" i="18"/>
  <c r="K46" i="18"/>
  <c r="H46" i="18"/>
  <c r="E46" i="18"/>
  <c r="N45" i="18"/>
  <c r="K45" i="18"/>
  <c r="H45" i="18"/>
  <c r="E45" i="18"/>
  <c r="N44" i="18"/>
  <c r="K44" i="18"/>
  <c r="H44" i="18"/>
  <c r="E44" i="18"/>
  <c r="N43" i="18"/>
  <c r="K43" i="18"/>
  <c r="H43" i="18"/>
  <c r="E43" i="18"/>
  <c r="N42" i="18"/>
  <c r="K42" i="18"/>
  <c r="H42" i="18"/>
  <c r="E42" i="18"/>
  <c r="N41" i="18"/>
  <c r="K41" i="18"/>
  <c r="H41" i="18"/>
  <c r="E41" i="18"/>
  <c r="N40" i="18"/>
  <c r="K40" i="18"/>
  <c r="H40" i="18"/>
  <c r="E40" i="18"/>
  <c r="N39" i="18"/>
  <c r="K39" i="18"/>
  <c r="H39" i="18"/>
  <c r="E39" i="18"/>
  <c r="N38" i="18"/>
  <c r="K38" i="18"/>
  <c r="H38" i="18"/>
  <c r="E38" i="18"/>
  <c r="N37" i="18"/>
  <c r="K37" i="18"/>
  <c r="H37" i="18"/>
  <c r="E37" i="18"/>
  <c r="N36" i="18"/>
  <c r="K36" i="18"/>
  <c r="H36" i="18"/>
  <c r="E36" i="18"/>
  <c r="N35" i="18"/>
  <c r="K35" i="18"/>
  <c r="H35" i="18"/>
  <c r="E35" i="18"/>
  <c r="N34" i="18"/>
  <c r="K34" i="18"/>
  <c r="H34" i="18"/>
  <c r="E34" i="18"/>
  <c r="N33" i="18"/>
  <c r="N203" i="18" s="1"/>
  <c r="K33" i="18"/>
  <c r="K203" i="18" s="1"/>
  <c r="H33" i="18"/>
  <c r="E33" i="18"/>
  <c r="W366" i="18" l="1"/>
  <c r="H366" i="18"/>
  <c r="N475" i="18"/>
  <c r="N366" i="18"/>
  <c r="Z366" i="18"/>
  <c r="T366" i="18"/>
  <c r="E474" i="18"/>
  <c r="E203" i="18"/>
  <c r="K618" i="18"/>
  <c r="W618" i="18"/>
  <c r="H203" i="18"/>
  <c r="E475" i="18"/>
  <c r="N618" i="18"/>
  <c r="E618" i="18"/>
  <c r="Q366" i="18"/>
  <c r="E365" i="18"/>
  <c r="K475" i="18"/>
  <c r="Q617" i="18"/>
  <c r="T617" i="18"/>
  <c r="H618" i="18"/>
  <c r="K617" i="18"/>
  <c r="W617" i="18"/>
  <c r="E617" i="18"/>
  <c r="N617" i="18"/>
  <c r="Z617" i="18"/>
  <c r="H475" i="18"/>
  <c r="K474" i="18"/>
  <c r="N474" i="18"/>
  <c r="Q365" i="18"/>
  <c r="E366" i="18"/>
  <c r="T365" i="18"/>
  <c r="K365" i="18"/>
  <c r="W365" i="18"/>
  <c r="N365" i="18"/>
  <c r="Z365" i="18"/>
  <c r="E202" i="18"/>
  <c r="H202" i="18"/>
  <c r="K202" i="18"/>
  <c r="N202" i="18"/>
  <c r="C12" i="18" l="1"/>
  <c r="C20" i="18" s="1"/>
  <c r="K91" i="19" l="1"/>
  <c r="J91" i="19"/>
  <c r="K90" i="19"/>
  <c r="J90" i="19"/>
  <c r="K89" i="19"/>
  <c r="J89" i="19"/>
  <c r="K88" i="19"/>
  <c r="J88" i="19"/>
  <c r="K87" i="19"/>
  <c r="J87" i="19"/>
  <c r="K86" i="19"/>
  <c r="J86" i="19"/>
  <c r="K85" i="19"/>
  <c r="J85" i="19"/>
  <c r="K84" i="19"/>
  <c r="J84" i="19"/>
  <c r="O14" i="9" l="1"/>
  <c r="P14" i="9"/>
  <c r="O15" i="9"/>
  <c r="P15" i="9"/>
  <c r="O16" i="9"/>
  <c r="P16" i="9"/>
  <c r="O17" i="9"/>
  <c r="P17" i="9"/>
  <c r="O18" i="9"/>
  <c r="P18" i="9"/>
  <c r="O19" i="9"/>
  <c r="P19" i="9"/>
  <c r="O20" i="9"/>
  <c r="P20" i="9"/>
  <c r="O21" i="9"/>
  <c r="P21" i="9"/>
  <c r="O22" i="9"/>
  <c r="P22" i="9"/>
  <c r="O3" i="9"/>
  <c r="P3" i="9"/>
  <c r="O4" i="9"/>
  <c r="P4" i="9"/>
  <c r="O5" i="9"/>
  <c r="P5" i="9"/>
  <c r="O6" i="9"/>
  <c r="P6" i="9"/>
  <c r="O7" i="9"/>
  <c r="P7" i="9"/>
  <c r="O8" i="9"/>
  <c r="P8" i="9"/>
  <c r="O9" i="9"/>
  <c r="P9" i="9"/>
  <c r="O10" i="9"/>
  <c r="P10" i="9"/>
  <c r="O11" i="9"/>
  <c r="P11" i="9"/>
  <c r="N22" i="9"/>
  <c r="N21" i="9"/>
  <c r="N20" i="9"/>
  <c r="N19" i="9"/>
  <c r="N18" i="9"/>
  <c r="N17" i="9"/>
  <c r="N16" i="9"/>
  <c r="N15" i="9"/>
  <c r="N14" i="9"/>
  <c r="N11" i="9"/>
  <c r="N10" i="9"/>
  <c r="N9" i="9"/>
  <c r="N8" i="9"/>
  <c r="N7" i="9"/>
  <c r="N6" i="9"/>
  <c r="N5" i="9"/>
  <c r="N4" i="9"/>
  <c r="N3" i="9"/>
  <c r="K16" i="20"/>
  <c r="J16" i="20"/>
  <c r="K15" i="20"/>
  <c r="J15" i="20"/>
  <c r="K14" i="20"/>
  <c r="J14" i="20"/>
  <c r="K13" i="20"/>
  <c r="J13" i="20"/>
  <c r="K12" i="20"/>
  <c r="J12" i="20"/>
  <c r="K11" i="20"/>
  <c r="J11" i="20"/>
  <c r="K10" i="20"/>
  <c r="J10" i="20"/>
  <c r="K9" i="20"/>
  <c r="J9" i="20"/>
  <c r="K8" i="20"/>
  <c r="J8" i="20"/>
  <c r="K7" i="20"/>
  <c r="J7" i="20"/>
  <c r="K62" i="20"/>
  <c r="J62" i="20"/>
  <c r="K61" i="20"/>
  <c r="J61" i="20"/>
  <c r="K60" i="20"/>
  <c r="J60" i="20"/>
  <c r="K59" i="20"/>
  <c r="J59" i="20"/>
  <c r="K58" i="20"/>
  <c r="J58" i="20"/>
  <c r="K57" i="20"/>
  <c r="J57" i="20"/>
  <c r="K56" i="20"/>
  <c r="J56" i="20"/>
  <c r="K55" i="20"/>
  <c r="J55" i="20"/>
  <c r="K54" i="20"/>
  <c r="J54" i="20"/>
  <c r="K53" i="20"/>
  <c r="J53" i="20"/>
  <c r="J71" i="16" l="1"/>
  <c r="O129" i="16"/>
  <c r="D75" i="21" l="1"/>
  <c r="F75" i="21" s="1"/>
  <c r="G75" i="21" s="1"/>
  <c r="D74" i="21"/>
  <c r="F74" i="21" s="1"/>
  <c r="G74" i="21" s="1"/>
  <c r="D73" i="21"/>
  <c r="F73" i="21" s="1"/>
  <c r="G73" i="21" s="1"/>
  <c r="D72" i="21"/>
  <c r="F72" i="21" s="1"/>
  <c r="G72" i="21" s="1"/>
  <c r="D71" i="21"/>
  <c r="F71" i="21" s="1"/>
  <c r="G71" i="21" s="1"/>
  <c r="D70" i="21"/>
  <c r="F70" i="21" s="1"/>
  <c r="G70" i="21" s="1"/>
  <c r="D69" i="21"/>
  <c r="F69" i="21" s="1"/>
  <c r="G69" i="21" s="1"/>
  <c r="D68" i="21"/>
  <c r="F68" i="21" s="1"/>
  <c r="G68" i="21" s="1"/>
  <c r="D67" i="21"/>
  <c r="F67" i="21" s="1"/>
  <c r="G67" i="21" s="1"/>
  <c r="D66" i="21"/>
  <c r="F66" i="21" s="1"/>
  <c r="G66" i="21" s="1"/>
  <c r="D65" i="21"/>
  <c r="F65" i="21" s="1"/>
  <c r="G65" i="21" s="1"/>
  <c r="D64" i="21"/>
  <c r="F64" i="21" s="1"/>
  <c r="G64" i="21" s="1"/>
  <c r="D63" i="21"/>
  <c r="F63" i="21" s="1"/>
  <c r="G63" i="21" s="1"/>
  <c r="D62" i="21"/>
  <c r="F62" i="21" s="1"/>
  <c r="G62" i="21" s="1"/>
  <c r="D61" i="21"/>
  <c r="F61" i="21" s="1"/>
  <c r="G61" i="21" s="1"/>
  <c r="D60" i="21"/>
  <c r="G60" i="21" s="1"/>
  <c r="D56" i="21"/>
  <c r="F56" i="21" s="1"/>
  <c r="G56" i="21" s="1"/>
  <c r="D55" i="21"/>
  <c r="F55" i="21" s="1"/>
  <c r="G55" i="21" s="1"/>
  <c r="D54" i="21"/>
  <c r="F54" i="21" s="1"/>
  <c r="G54" i="21" s="1"/>
  <c r="D53" i="21"/>
  <c r="F53" i="21" s="1"/>
  <c r="G53" i="21" s="1"/>
  <c r="D52" i="21"/>
  <c r="F52" i="21" s="1"/>
  <c r="G52" i="21" s="1"/>
  <c r="D51" i="21"/>
  <c r="F51" i="21" s="1"/>
  <c r="G51" i="21" s="1"/>
  <c r="D50" i="21"/>
  <c r="F50" i="21" s="1"/>
  <c r="G50" i="21" s="1"/>
  <c r="D49" i="21"/>
  <c r="F49" i="21" s="1"/>
  <c r="G49" i="21" s="1"/>
  <c r="D48" i="21"/>
  <c r="F48" i="21" s="1"/>
  <c r="G48" i="21" s="1"/>
  <c r="D47" i="21"/>
  <c r="F47" i="21" s="1"/>
  <c r="G47" i="21" s="1"/>
  <c r="D46" i="21"/>
  <c r="F46" i="21" s="1"/>
  <c r="G46" i="21" s="1"/>
  <c r="D45" i="21"/>
  <c r="F45" i="21" s="1"/>
  <c r="G45" i="21" s="1"/>
  <c r="D44" i="21"/>
  <c r="F44" i="21" s="1"/>
  <c r="G44" i="21" s="1"/>
  <c r="D43" i="21"/>
  <c r="F43" i="21" s="1"/>
  <c r="G43" i="21" s="1"/>
  <c r="D42" i="21"/>
  <c r="F42" i="21" s="1"/>
  <c r="G42" i="21" s="1"/>
  <c r="D41" i="21"/>
  <c r="F41" i="21" s="1"/>
  <c r="G41" i="21" s="1"/>
  <c r="D37" i="21"/>
  <c r="F37" i="21" s="1"/>
  <c r="G37" i="21" s="1"/>
  <c r="D36" i="21"/>
  <c r="F36" i="21" s="1"/>
  <c r="G36" i="21" s="1"/>
  <c r="D35" i="21"/>
  <c r="F35" i="21" s="1"/>
  <c r="G35" i="21" s="1"/>
  <c r="D34" i="21"/>
  <c r="F34" i="21" s="1"/>
  <c r="G34" i="21" s="1"/>
  <c r="D33" i="21"/>
  <c r="F33" i="21" s="1"/>
  <c r="G33" i="21" s="1"/>
  <c r="D32" i="21"/>
  <c r="F32" i="21" s="1"/>
  <c r="G32" i="21" s="1"/>
  <c r="D31" i="21"/>
  <c r="F31" i="21" s="1"/>
  <c r="G31" i="21" s="1"/>
  <c r="D30" i="21"/>
  <c r="F30" i="21" s="1"/>
  <c r="G30" i="21" s="1"/>
  <c r="D29" i="21"/>
  <c r="F29" i="21" s="1"/>
  <c r="G29" i="21" s="1"/>
  <c r="D28" i="21"/>
  <c r="F28" i="21" s="1"/>
  <c r="G28" i="21" s="1"/>
  <c r="D27" i="21"/>
  <c r="F27" i="21" s="1"/>
  <c r="G27" i="21" s="1"/>
  <c r="D26" i="21"/>
  <c r="F26" i="21" s="1"/>
  <c r="G26" i="21" s="1"/>
  <c r="D25" i="21"/>
  <c r="F25" i="21" s="1"/>
  <c r="G25" i="21" s="1"/>
  <c r="D24" i="21"/>
  <c r="F24" i="21" s="1"/>
  <c r="G24" i="21" s="1"/>
  <c r="D23" i="21"/>
  <c r="F23" i="21" s="1"/>
  <c r="G23" i="21" s="1"/>
  <c r="D22" i="21"/>
  <c r="F22" i="21" s="1"/>
  <c r="G22" i="21" s="1"/>
  <c r="D18" i="21"/>
  <c r="F18" i="21" s="1"/>
  <c r="G18" i="21" s="1"/>
  <c r="D17" i="21"/>
  <c r="F17" i="21" s="1"/>
  <c r="G17" i="21" s="1"/>
  <c r="D16" i="21"/>
  <c r="F16" i="21" s="1"/>
  <c r="G16" i="21" s="1"/>
  <c r="D15" i="21"/>
  <c r="F15" i="21" s="1"/>
  <c r="G15" i="21" s="1"/>
  <c r="D14" i="21"/>
  <c r="F14" i="21" s="1"/>
  <c r="G14" i="21" s="1"/>
  <c r="D13" i="21"/>
  <c r="F13" i="21" s="1"/>
  <c r="G13" i="21" s="1"/>
  <c r="D12" i="21"/>
  <c r="F12" i="21" s="1"/>
  <c r="G12" i="21" s="1"/>
  <c r="D11" i="21"/>
  <c r="F11" i="21" s="1"/>
  <c r="G11" i="21" s="1"/>
  <c r="D10" i="21"/>
  <c r="F10" i="21" s="1"/>
  <c r="G10" i="21" s="1"/>
  <c r="D9" i="21"/>
  <c r="F9" i="21" s="1"/>
  <c r="G9" i="21" s="1"/>
  <c r="D8" i="21"/>
  <c r="F8" i="21" s="1"/>
  <c r="G8" i="21" s="1"/>
  <c r="D7" i="21"/>
  <c r="F7" i="21" s="1"/>
  <c r="G7" i="21" s="1"/>
  <c r="D6" i="21"/>
  <c r="F6" i="21" s="1"/>
  <c r="G6" i="21" s="1"/>
  <c r="D5" i="21"/>
  <c r="F5" i="21" s="1"/>
  <c r="G5" i="21" s="1"/>
  <c r="D4" i="21"/>
  <c r="F4" i="21" s="1"/>
  <c r="G4" i="21" s="1"/>
  <c r="D3" i="21"/>
  <c r="F3" i="21" s="1"/>
  <c r="G3" i="21" s="1"/>
  <c r="I11" i="21" l="1"/>
  <c r="H60" i="21"/>
  <c r="H64" i="21"/>
  <c r="H68" i="21"/>
  <c r="H36" i="21"/>
  <c r="H72" i="21"/>
  <c r="H28" i="21"/>
  <c r="I9" i="21"/>
  <c r="I30" i="21"/>
  <c r="I17" i="21"/>
  <c r="I15" i="21"/>
  <c r="H22" i="21"/>
  <c r="I24" i="21"/>
  <c r="I68" i="21"/>
  <c r="I3" i="21"/>
  <c r="I5" i="21"/>
  <c r="H30" i="21"/>
  <c r="H34" i="21"/>
  <c r="H66" i="21"/>
  <c r="H74" i="21"/>
  <c r="H45" i="21"/>
  <c r="I45" i="21"/>
  <c r="H49" i="21"/>
  <c r="I49" i="21"/>
  <c r="H32" i="21"/>
  <c r="I32" i="21"/>
  <c r="H53" i="21"/>
  <c r="I53" i="21"/>
  <c r="H13" i="21"/>
  <c r="I13" i="21"/>
  <c r="H47" i="21"/>
  <c r="I47" i="21"/>
  <c r="H51" i="21"/>
  <c r="I51" i="21"/>
  <c r="H43" i="21"/>
  <c r="I43" i="21"/>
  <c r="H41" i="21"/>
  <c r="I41" i="21"/>
  <c r="H55" i="21"/>
  <c r="I55" i="21"/>
  <c r="I62" i="21"/>
  <c r="H70" i="21"/>
  <c r="I70" i="21"/>
  <c r="I22" i="21"/>
  <c r="I60" i="21"/>
  <c r="H7" i="21"/>
  <c r="H11" i="21"/>
  <c r="H17" i="21"/>
  <c r="I7" i="21"/>
  <c r="H26" i="21"/>
  <c r="I26" i="21"/>
  <c r="I34" i="21"/>
  <c r="I64" i="21"/>
  <c r="I72" i="21"/>
  <c r="I28" i="21"/>
  <c r="I36" i="21"/>
  <c r="I66" i="21"/>
  <c r="I74" i="21"/>
  <c r="H24" i="21"/>
  <c r="H5" i="21"/>
  <c r="H3" i="21"/>
  <c r="H9" i="21"/>
  <c r="H15" i="21"/>
  <c r="K85" i="20"/>
  <c r="J85" i="20"/>
  <c r="K84" i="20"/>
  <c r="J84" i="20"/>
  <c r="K83" i="20"/>
  <c r="J83" i="20"/>
  <c r="K82" i="20"/>
  <c r="J82" i="20"/>
  <c r="K81" i="20"/>
  <c r="J81" i="20"/>
  <c r="K80" i="20"/>
  <c r="J80" i="20"/>
  <c r="K79" i="20"/>
  <c r="J79" i="20"/>
  <c r="K78" i="20"/>
  <c r="J78" i="20"/>
  <c r="K77" i="20"/>
  <c r="J77" i="20"/>
  <c r="K76" i="20"/>
  <c r="J76" i="20"/>
  <c r="K39" i="20"/>
  <c r="J39" i="20"/>
  <c r="K38" i="20"/>
  <c r="J38" i="20"/>
  <c r="K37" i="20"/>
  <c r="J37" i="20"/>
  <c r="K36" i="20"/>
  <c r="J36" i="20"/>
  <c r="K35" i="20"/>
  <c r="J35" i="20"/>
  <c r="K34" i="20"/>
  <c r="J34" i="20"/>
  <c r="K33" i="20"/>
  <c r="J33" i="20"/>
  <c r="K32" i="20"/>
  <c r="J32" i="20"/>
  <c r="K31" i="20"/>
  <c r="J31" i="20"/>
  <c r="K30" i="20"/>
  <c r="J30" i="20"/>
  <c r="P130" i="16" l="1"/>
  <c r="O130" i="16"/>
  <c r="P129" i="16"/>
  <c r="P38" i="16"/>
  <c r="O38" i="16"/>
  <c r="P37" i="16"/>
  <c r="O37" i="16"/>
  <c r="I193" i="16" l="1"/>
  <c r="J193" i="16" s="1"/>
  <c r="I189" i="16"/>
  <c r="J189" i="16" s="1"/>
  <c r="I185" i="16"/>
  <c r="J185" i="16" s="1"/>
  <c r="I181" i="16"/>
  <c r="J181" i="16" s="1"/>
  <c r="I177" i="16"/>
  <c r="J177" i="16" s="1"/>
  <c r="I173" i="16"/>
  <c r="J173" i="16" s="1"/>
  <c r="I169" i="16"/>
  <c r="J169" i="16" s="1"/>
  <c r="I165" i="16"/>
  <c r="J165" i="16" s="1"/>
  <c r="I161" i="16"/>
  <c r="J161" i="16" s="1"/>
  <c r="I157" i="16"/>
  <c r="J157" i="16" s="1"/>
  <c r="I153" i="16"/>
  <c r="J153" i="16" s="1"/>
  <c r="I149" i="16"/>
  <c r="J149" i="16" s="1"/>
  <c r="I145" i="16"/>
  <c r="J145" i="16" s="1"/>
  <c r="I141" i="16"/>
  <c r="J141" i="16" s="1"/>
  <c r="I137" i="16"/>
  <c r="J137" i="16" s="1"/>
  <c r="I133" i="16"/>
  <c r="J133" i="16" s="1"/>
  <c r="I129" i="16"/>
  <c r="J129" i="16" s="1"/>
  <c r="I125" i="16"/>
  <c r="J125" i="16" s="1"/>
  <c r="I192" i="16"/>
  <c r="J192" i="16" s="1"/>
  <c r="I188" i="16"/>
  <c r="J188" i="16" s="1"/>
  <c r="I184" i="16"/>
  <c r="J184" i="16" s="1"/>
  <c r="I180" i="16"/>
  <c r="J180" i="16" s="1"/>
  <c r="I176" i="16"/>
  <c r="J176" i="16" s="1"/>
  <c r="I172" i="16"/>
  <c r="J172" i="16" s="1"/>
  <c r="I168" i="16"/>
  <c r="J168" i="16" s="1"/>
  <c r="I164" i="16"/>
  <c r="J164" i="16" s="1"/>
  <c r="I160" i="16"/>
  <c r="J160" i="16" s="1"/>
  <c r="I156" i="16"/>
  <c r="J156" i="16" s="1"/>
  <c r="I152" i="16"/>
  <c r="J152" i="16" s="1"/>
  <c r="I148" i="16"/>
  <c r="J148" i="16" s="1"/>
  <c r="I144" i="16"/>
  <c r="J144" i="16" s="1"/>
  <c r="I140" i="16"/>
  <c r="J140" i="16" s="1"/>
  <c r="I136" i="16"/>
  <c r="J136" i="16" s="1"/>
  <c r="I132" i="16"/>
  <c r="J132" i="16" s="1"/>
  <c r="I128" i="16"/>
  <c r="J128" i="16" s="1"/>
  <c r="I124" i="16"/>
  <c r="J124" i="16" s="1"/>
  <c r="I191" i="16"/>
  <c r="J191" i="16" s="1"/>
  <c r="I187" i="16"/>
  <c r="J187" i="16" s="1"/>
  <c r="I183" i="16"/>
  <c r="J183" i="16" s="1"/>
  <c r="I179" i="16"/>
  <c r="J179" i="16" s="1"/>
  <c r="I175" i="16"/>
  <c r="J175" i="16" s="1"/>
  <c r="I171" i="16"/>
  <c r="J171" i="16" s="1"/>
  <c r="I167" i="16"/>
  <c r="J167" i="16" s="1"/>
  <c r="I163" i="16"/>
  <c r="J163" i="16" s="1"/>
  <c r="I159" i="16"/>
  <c r="J159" i="16" s="1"/>
  <c r="I155" i="16"/>
  <c r="J155" i="16" s="1"/>
  <c r="I151" i="16"/>
  <c r="J151" i="16" s="1"/>
  <c r="I147" i="16"/>
  <c r="J147" i="16" s="1"/>
  <c r="I143" i="16"/>
  <c r="J143" i="16" s="1"/>
  <c r="I139" i="16"/>
  <c r="J139" i="16" s="1"/>
  <c r="I135" i="16"/>
  <c r="J135" i="16" s="1"/>
  <c r="I131" i="16"/>
  <c r="J131" i="16" s="1"/>
  <c r="I127" i="16"/>
  <c r="J127" i="16" s="1"/>
  <c r="I194" i="16"/>
  <c r="J194" i="16" s="1"/>
  <c r="I190" i="16"/>
  <c r="J190" i="16" s="1"/>
  <c r="I186" i="16"/>
  <c r="J186" i="16" s="1"/>
  <c r="I182" i="16"/>
  <c r="J182" i="16" s="1"/>
  <c r="I178" i="16"/>
  <c r="J178" i="16" s="1"/>
  <c r="I174" i="16"/>
  <c r="J174" i="16" s="1"/>
  <c r="I170" i="16"/>
  <c r="J170" i="16" s="1"/>
  <c r="I166" i="16"/>
  <c r="J166" i="16" s="1"/>
  <c r="I162" i="16"/>
  <c r="J162" i="16" s="1"/>
  <c r="I158" i="16"/>
  <c r="J158" i="16" s="1"/>
  <c r="I154" i="16"/>
  <c r="J154" i="16" s="1"/>
  <c r="I150" i="16"/>
  <c r="J150" i="16" s="1"/>
  <c r="I146" i="16"/>
  <c r="J146" i="16" s="1"/>
  <c r="I142" i="16"/>
  <c r="J142" i="16" s="1"/>
  <c r="I138" i="16"/>
  <c r="J138" i="16" s="1"/>
  <c r="I134" i="16"/>
  <c r="J134" i="16" s="1"/>
  <c r="I130" i="16"/>
  <c r="J130" i="16" s="1"/>
  <c r="I126" i="16"/>
  <c r="J126" i="16" s="1"/>
  <c r="I123" i="16"/>
  <c r="J123" i="16" s="1"/>
  <c r="I31" i="16"/>
  <c r="J31" i="16" s="1"/>
  <c r="I60" i="16"/>
  <c r="J60" i="16" s="1"/>
  <c r="I56" i="16"/>
  <c r="J56" i="16" s="1"/>
  <c r="I52" i="16"/>
  <c r="J52" i="16" s="1"/>
  <c r="I48" i="16"/>
  <c r="J48" i="16" s="1"/>
  <c r="I44" i="16"/>
  <c r="J44" i="16" s="1"/>
  <c r="I40" i="16"/>
  <c r="J40" i="16" s="1"/>
  <c r="I36" i="16"/>
  <c r="J36" i="16" s="1"/>
  <c r="I32" i="16"/>
  <c r="J32" i="16" s="1"/>
  <c r="I62" i="16"/>
  <c r="J62" i="16" s="1"/>
  <c r="I58" i="16"/>
  <c r="J58" i="16" s="1"/>
  <c r="I54" i="16"/>
  <c r="J54" i="16" s="1"/>
  <c r="I50" i="16"/>
  <c r="J50" i="16" s="1"/>
  <c r="I46" i="16"/>
  <c r="J46" i="16" s="1"/>
  <c r="I42" i="16"/>
  <c r="J42" i="16" s="1"/>
  <c r="I38" i="16"/>
  <c r="J38" i="16" s="1"/>
  <c r="I34" i="16"/>
  <c r="J34" i="16" s="1"/>
  <c r="I61" i="16"/>
  <c r="J61" i="16" s="1"/>
  <c r="I57" i="16"/>
  <c r="J57" i="16" s="1"/>
  <c r="I53" i="16"/>
  <c r="J53" i="16" s="1"/>
  <c r="I49" i="16"/>
  <c r="J49" i="16" s="1"/>
  <c r="I45" i="16"/>
  <c r="J45" i="16" s="1"/>
  <c r="I41" i="16"/>
  <c r="J41" i="16" s="1"/>
  <c r="I37" i="16"/>
  <c r="J37" i="16" s="1"/>
  <c r="I33" i="16"/>
  <c r="J33" i="16" s="1"/>
  <c r="I59" i="16"/>
  <c r="J59" i="16" s="1"/>
  <c r="K59" i="16" s="1"/>
  <c r="I55" i="16"/>
  <c r="J55" i="16" s="1"/>
  <c r="I51" i="16"/>
  <c r="J51" i="16" s="1"/>
  <c r="L51" i="16" s="1"/>
  <c r="I47" i="16"/>
  <c r="J47" i="16" s="1"/>
  <c r="L47" i="16" s="1"/>
  <c r="I43" i="16"/>
  <c r="J43" i="16" s="1"/>
  <c r="K43" i="16" s="1"/>
  <c r="I39" i="16"/>
  <c r="J39" i="16" s="1"/>
  <c r="I35" i="16"/>
  <c r="J35" i="16" s="1"/>
  <c r="L35" i="16" s="1"/>
  <c r="L59" i="16"/>
  <c r="L55" i="16"/>
  <c r="K55" i="16"/>
  <c r="K47" i="16"/>
  <c r="L43" i="16"/>
  <c r="L39" i="16"/>
  <c r="K39" i="16"/>
  <c r="K35" i="16"/>
  <c r="K51" i="16" l="1"/>
  <c r="L31" i="16"/>
  <c r="K31" i="16"/>
  <c r="K307" i="19"/>
  <c r="J307" i="19"/>
  <c r="K306" i="19"/>
  <c r="J306" i="19"/>
  <c r="K305" i="19"/>
  <c r="J305" i="19"/>
  <c r="K304" i="19"/>
  <c r="J304" i="19"/>
  <c r="K303" i="19"/>
  <c r="J303" i="19"/>
  <c r="K302" i="19"/>
  <c r="J302" i="19"/>
  <c r="K301" i="19"/>
  <c r="J301" i="19"/>
  <c r="K300" i="19"/>
  <c r="J300" i="19"/>
  <c r="K288" i="19"/>
  <c r="J288" i="19"/>
  <c r="K287" i="19"/>
  <c r="J287" i="19"/>
  <c r="K286" i="19"/>
  <c r="J286" i="19"/>
  <c r="K285" i="19"/>
  <c r="J285" i="19"/>
  <c r="K284" i="19"/>
  <c r="J284" i="19"/>
  <c r="K283" i="19"/>
  <c r="J283" i="19"/>
  <c r="K282" i="19"/>
  <c r="J282" i="19"/>
  <c r="K281" i="19"/>
  <c r="J281" i="19"/>
  <c r="K269" i="19"/>
  <c r="J269" i="19"/>
  <c r="K268" i="19"/>
  <c r="J268" i="19"/>
  <c r="K267" i="19"/>
  <c r="J267" i="19"/>
  <c r="K266" i="19"/>
  <c r="J266" i="19"/>
  <c r="K265" i="19"/>
  <c r="J265" i="19"/>
  <c r="K264" i="19"/>
  <c r="J264" i="19"/>
  <c r="K263" i="19"/>
  <c r="J263" i="19"/>
  <c r="K262" i="19"/>
  <c r="J262" i="19"/>
  <c r="K250" i="19"/>
  <c r="J250" i="19"/>
  <c r="K249" i="19"/>
  <c r="J249" i="19"/>
  <c r="K248" i="19"/>
  <c r="J248" i="19"/>
  <c r="K247" i="19"/>
  <c r="J247" i="19"/>
  <c r="K246" i="19"/>
  <c r="J246" i="19"/>
  <c r="K245" i="19"/>
  <c r="J245" i="19"/>
  <c r="K244" i="19"/>
  <c r="J244" i="19"/>
  <c r="K243" i="19"/>
  <c r="J243" i="19"/>
  <c r="K231" i="19"/>
  <c r="J231" i="19"/>
  <c r="K230" i="19"/>
  <c r="J230" i="19"/>
  <c r="K229" i="19"/>
  <c r="J229" i="19"/>
  <c r="K228" i="19"/>
  <c r="J228" i="19"/>
  <c r="K227" i="19"/>
  <c r="J227" i="19"/>
  <c r="K226" i="19"/>
  <c r="J226" i="19"/>
  <c r="K225" i="19"/>
  <c r="J225" i="19"/>
  <c r="K224" i="19"/>
  <c r="J224" i="19"/>
  <c r="K212" i="19"/>
  <c r="J212" i="19"/>
  <c r="K211" i="19"/>
  <c r="J211" i="19"/>
  <c r="K210" i="19"/>
  <c r="J210" i="19"/>
  <c r="K209" i="19"/>
  <c r="J209" i="19"/>
  <c r="K208" i="19"/>
  <c r="J208" i="19"/>
  <c r="K207" i="19"/>
  <c r="J207" i="19"/>
  <c r="K206" i="19"/>
  <c r="J206" i="19"/>
  <c r="K205" i="19"/>
  <c r="J205" i="19"/>
  <c r="K193" i="19"/>
  <c r="J193" i="19"/>
  <c r="K192" i="19"/>
  <c r="J192" i="19"/>
  <c r="K191" i="19"/>
  <c r="J191" i="19"/>
  <c r="K190" i="19"/>
  <c r="J190" i="19"/>
  <c r="K189" i="19"/>
  <c r="J189" i="19"/>
  <c r="K188" i="19"/>
  <c r="J188" i="19"/>
  <c r="K187" i="19"/>
  <c r="J187" i="19"/>
  <c r="K186" i="19"/>
  <c r="J186" i="19"/>
  <c r="K174" i="19"/>
  <c r="J174" i="19"/>
  <c r="K173" i="19"/>
  <c r="J173" i="19"/>
  <c r="K172" i="19"/>
  <c r="J172" i="19"/>
  <c r="K171" i="19"/>
  <c r="J171" i="19"/>
  <c r="K170" i="19"/>
  <c r="J170" i="19"/>
  <c r="K169" i="19"/>
  <c r="J169" i="19"/>
  <c r="K168" i="19"/>
  <c r="J168" i="19"/>
  <c r="K167" i="19"/>
  <c r="J167" i="19"/>
  <c r="K155" i="19"/>
  <c r="J155" i="19"/>
  <c r="K154" i="19"/>
  <c r="J154" i="19"/>
  <c r="K153" i="19"/>
  <c r="J153" i="19"/>
  <c r="K152" i="19"/>
  <c r="J152" i="19"/>
  <c r="K151" i="19"/>
  <c r="J151" i="19"/>
  <c r="K150" i="19"/>
  <c r="J150" i="19"/>
  <c r="K149" i="19"/>
  <c r="J149" i="19"/>
  <c r="K148" i="19"/>
  <c r="J148" i="19"/>
  <c r="K136" i="19"/>
  <c r="J136" i="19"/>
  <c r="K135" i="19"/>
  <c r="J135" i="19"/>
  <c r="K134" i="19"/>
  <c r="J134" i="19"/>
  <c r="K133" i="19"/>
  <c r="J133" i="19"/>
  <c r="K132" i="19"/>
  <c r="J132" i="19"/>
  <c r="K131" i="19"/>
  <c r="J131" i="19"/>
  <c r="K130" i="19"/>
  <c r="J130" i="19"/>
  <c r="K129" i="19"/>
  <c r="J129" i="19"/>
  <c r="K117" i="19"/>
  <c r="J117" i="19"/>
  <c r="K116" i="19"/>
  <c r="J116" i="19"/>
  <c r="K115" i="19"/>
  <c r="J115" i="19"/>
  <c r="K114" i="19"/>
  <c r="J114" i="19"/>
  <c r="K113" i="19"/>
  <c r="J113" i="19"/>
  <c r="K112" i="19"/>
  <c r="J112" i="19"/>
  <c r="K111" i="19"/>
  <c r="J111" i="19"/>
  <c r="K110" i="19"/>
  <c r="J110" i="19"/>
  <c r="K71" i="19"/>
  <c r="J71" i="19"/>
  <c r="K70" i="19"/>
  <c r="J70" i="19"/>
  <c r="K69" i="19"/>
  <c r="J69" i="19"/>
  <c r="K68" i="19"/>
  <c r="J68" i="19"/>
  <c r="K67" i="19"/>
  <c r="J67" i="19"/>
  <c r="K66" i="19"/>
  <c r="J66" i="19"/>
  <c r="K65" i="19"/>
  <c r="J65" i="19"/>
  <c r="K64" i="19"/>
  <c r="J64" i="19"/>
  <c r="K52" i="19"/>
  <c r="J52" i="19"/>
  <c r="K51" i="19"/>
  <c r="J51" i="19"/>
  <c r="K50" i="19"/>
  <c r="J50" i="19"/>
  <c r="K49" i="19"/>
  <c r="J49" i="19"/>
  <c r="K48" i="19"/>
  <c r="J48" i="19"/>
  <c r="K47" i="19"/>
  <c r="J47" i="19"/>
  <c r="K46" i="19"/>
  <c r="J46" i="19"/>
  <c r="K45" i="19"/>
  <c r="J45" i="19"/>
  <c r="K33" i="19"/>
  <c r="J33" i="19"/>
  <c r="K32" i="19"/>
  <c r="J32" i="19"/>
  <c r="K31" i="19"/>
  <c r="J31" i="19"/>
  <c r="K30" i="19"/>
  <c r="J30" i="19"/>
  <c r="K29" i="19"/>
  <c r="J29" i="19"/>
  <c r="K28" i="19"/>
  <c r="J28" i="19"/>
  <c r="K27" i="19"/>
  <c r="J27" i="19"/>
  <c r="K26" i="19"/>
  <c r="J26" i="19"/>
  <c r="K9" i="19"/>
  <c r="J9" i="19"/>
  <c r="K14" i="19"/>
  <c r="J14" i="19"/>
  <c r="K13" i="19"/>
  <c r="J13" i="19"/>
  <c r="K12" i="19"/>
  <c r="J12" i="19"/>
  <c r="K11" i="19"/>
  <c r="J11" i="19"/>
  <c r="K10" i="19"/>
  <c r="J10" i="19"/>
  <c r="K8" i="19"/>
  <c r="J8" i="19"/>
  <c r="K7" i="19"/>
  <c r="J7" i="19"/>
  <c r="F17" i="18"/>
  <c r="F25" i="18" s="1"/>
  <c r="E17" i="18"/>
  <c r="E25" i="18" s="1"/>
  <c r="D17" i="18"/>
  <c r="D25" i="18" s="1"/>
  <c r="C17" i="18"/>
  <c r="C25" i="18" s="1"/>
  <c r="F16" i="18"/>
  <c r="F24" i="18" s="1"/>
  <c r="E16" i="18"/>
  <c r="E24" i="18" s="1"/>
  <c r="D16" i="18"/>
  <c r="D24" i="18" s="1"/>
  <c r="C16" i="18"/>
  <c r="C24" i="18" s="1"/>
  <c r="F15" i="18"/>
  <c r="F23" i="18" s="1"/>
  <c r="E15" i="18"/>
  <c r="E23" i="18" s="1"/>
  <c r="D15" i="18"/>
  <c r="D23" i="18" s="1"/>
  <c r="C15" i="18"/>
  <c r="C23" i="18" s="1"/>
  <c r="F14" i="18"/>
  <c r="F22" i="18" s="1"/>
  <c r="E14" i="18"/>
  <c r="E22" i="18" s="1"/>
  <c r="D14" i="18"/>
  <c r="D22" i="18" s="1"/>
  <c r="C14" i="18"/>
  <c r="C22" i="18" s="1"/>
  <c r="F13" i="18"/>
  <c r="F21" i="18" s="1"/>
  <c r="E13" i="18"/>
  <c r="E21" i="18" s="1"/>
  <c r="D13" i="18"/>
  <c r="D21" i="18" s="1"/>
  <c r="C13" i="18"/>
  <c r="C21" i="18" s="1"/>
  <c r="F12" i="18"/>
  <c r="F20" i="18" s="1"/>
  <c r="E12" i="18"/>
  <c r="E20" i="18" s="1"/>
  <c r="D12" i="18"/>
  <c r="D20" i="18" s="1"/>
  <c r="E28" i="18" l="1"/>
  <c r="J18" i="18" s="1"/>
  <c r="E27" i="18"/>
  <c r="I18" i="18" s="1"/>
  <c r="F28" i="18"/>
  <c r="J19" i="18" s="1"/>
  <c r="F27" i="18"/>
  <c r="I19" i="18" s="1"/>
  <c r="C28" i="18"/>
  <c r="J11" i="18" s="1"/>
  <c r="D27" i="18"/>
  <c r="I12" i="18" s="1"/>
  <c r="C27" i="18"/>
  <c r="I11" i="18" s="1"/>
  <c r="D28" i="18"/>
  <c r="J12" i="18" s="1"/>
  <c r="K17" i="17" l="1"/>
  <c r="J17" i="17"/>
  <c r="K16" i="17"/>
  <c r="J16" i="17"/>
  <c r="K15" i="17"/>
  <c r="J15" i="17"/>
  <c r="K14" i="17"/>
  <c r="J14" i="17"/>
  <c r="K13" i="17"/>
  <c r="J13" i="17"/>
  <c r="K12" i="17"/>
  <c r="J12" i="17"/>
  <c r="K11" i="17"/>
  <c r="J11" i="17"/>
  <c r="K10" i="17"/>
  <c r="J10" i="17"/>
  <c r="K9" i="17"/>
  <c r="J9" i="17"/>
  <c r="F68" i="6"/>
  <c r="F67" i="6"/>
  <c r="F66" i="6"/>
  <c r="C68" i="6"/>
  <c r="C67" i="6"/>
  <c r="C66" i="6"/>
  <c r="F32" i="6"/>
  <c r="F31" i="6"/>
  <c r="F30" i="6"/>
  <c r="C32" i="6"/>
  <c r="C31" i="6"/>
  <c r="C30" i="6"/>
  <c r="F104" i="15"/>
  <c r="F103" i="15"/>
  <c r="F102" i="15"/>
  <c r="C104" i="15"/>
  <c r="C103" i="15"/>
  <c r="C102" i="15"/>
  <c r="F68" i="15"/>
  <c r="F67" i="15"/>
  <c r="F66" i="15"/>
  <c r="C68" i="15"/>
  <c r="C67" i="15"/>
  <c r="C66" i="15"/>
  <c r="F32" i="15"/>
  <c r="F31" i="15"/>
  <c r="F30" i="15"/>
  <c r="C32" i="15"/>
  <c r="C31" i="15"/>
  <c r="C30" i="15"/>
  <c r="Q61" i="2"/>
  <c r="R61" i="2"/>
  <c r="S61" i="2"/>
  <c r="Q62" i="2"/>
  <c r="R62" i="2"/>
  <c r="S62" i="2"/>
  <c r="Q63" i="2"/>
  <c r="R63" i="2"/>
  <c r="S63" i="2"/>
  <c r="Q64" i="2"/>
  <c r="R64" i="2"/>
  <c r="S64" i="2"/>
  <c r="Q65" i="2"/>
  <c r="R65" i="2"/>
  <c r="S65" i="2"/>
  <c r="Q66" i="2"/>
  <c r="R66" i="2"/>
  <c r="S66" i="2"/>
  <c r="Q69" i="2"/>
  <c r="R69" i="2"/>
  <c r="S69" i="2"/>
  <c r="Q70" i="2"/>
  <c r="R70" i="2"/>
  <c r="S70" i="2"/>
  <c r="Q71" i="2"/>
  <c r="R71" i="2"/>
  <c r="S71" i="2"/>
  <c r="Q72" i="2"/>
  <c r="R72" i="2"/>
  <c r="S72" i="2"/>
  <c r="Q73" i="2"/>
  <c r="R73" i="2"/>
  <c r="S73" i="2"/>
  <c r="Q74" i="2"/>
  <c r="R74" i="2"/>
  <c r="S74" i="2"/>
  <c r="P74" i="2"/>
  <c r="P73" i="2"/>
  <c r="P72" i="2"/>
  <c r="P71" i="2"/>
  <c r="P70" i="2"/>
  <c r="P69" i="2"/>
  <c r="P66" i="2"/>
  <c r="P65" i="2"/>
  <c r="P64" i="2"/>
  <c r="P63" i="2"/>
  <c r="P62" i="2"/>
  <c r="P61" i="2"/>
  <c r="S47" i="2"/>
  <c r="T47" i="2"/>
  <c r="U47" i="2"/>
  <c r="V47" i="2"/>
  <c r="S48" i="2"/>
  <c r="T48" i="2"/>
  <c r="U48" i="2"/>
  <c r="V48" i="2"/>
  <c r="S49" i="2"/>
  <c r="T49" i="2"/>
  <c r="U49" i="2"/>
  <c r="V49" i="2"/>
  <c r="S50" i="2"/>
  <c r="T50" i="2"/>
  <c r="U50" i="2"/>
  <c r="V50" i="2"/>
  <c r="S51" i="2"/>
  <c r="T51" i="2"/>
  <c r="U51" i="2"/>
  <c r="V51" i="2"/>
  <c r="S52" i="2"/>
  <c r="T52" i="2"/>
  <c r="U52" i="2"/>
  <c r="V52" i="2"/>
  <c r="S53" i="2"/>
  <c r="T53" i="2"/>
  <c r="U53" i="2"/>
  <c r="V53" i="2"/>
  <c r="S54" i="2"/>
  <c r="T54" i="2"/>
  <c r="U54" i="2"/>
  <c r="V54" i="2"/>
  <c r="S55" i="2"/>
  <c r="T55" i="2"/>
  <c r="U55" i="2"/>
  <c r="V55" i="2"/>
  <c r="S56" i="2"/>
  <c r="T56" i="2"/>
  <c r="U56" i="2"/>
  <c r="V56" i="2"/>
  <c r="S35" i="2"/>
  <c r="T35" i="2"/>
  <c r="U35" i="2"/>
  <c r="V35" i="2"/>
  <c r="S36" i="2"/>
  <c r="T36" i="2"/>
  <c r="U36" i="2"/>
  <c r="V36" i="2"/>
  <c r="S37" i="2"/>
  <c r="T37" i="2"/>
  <c r="U37" i="2"/>
  <c r="V37" i="2"/>
  <c r="S38" i="2"/>
  <c r="T38" i="2"/>
  <c r="U38" i="2"/>
  <c r="V38" i="2"/>
  <c r="S39" i="2"/>
  <c r="T39" i="2"/>
  <c r="U39" i="2"/>
  <c r="V39" i="2"/>
  <c r="S40" i="2"/>
  <c r="T40" i="2"/>
  <c r="U40" i="2"/>
  <c r="V40" i="2"/>
  <c r="S41" i="2"/>
  <c r="T41" i="2"/>
  <c r="U41" i="2"/>
  <c r="V41" i="2"/>
  <c r="S42" i="2"/>
  <c r="T42" i="2"/>
  <c r="U42" i="2"/>
  <c r="V42" i="2"/>
  <c r="S43" i="2"/>
  <c r="T43" i="2"/>
  <c r="U43" i="2"/>
  <c r="V43" i="2"/>
  <c r="S44" i="2"/>
  <c r="T44" i="2"/>
  <c r="U44" i="2"/>
  <c r="V44" i="2"/>
  <c r="R56" i="2"/>
  <c r="R55" i="2"/>
  <c r="R54" i="2"/>
  <c r="R53" i="2"/>
  <c r="R52" i="2"/>
  <c r="R51" i="2"/>
  <c r="R50" i="2"/>
  <c r="R49" i="2"/>
  <c r="R48" i="2"/>
  <c r="R47" i="2"/>
  <c r="R44" i="2"/>
  <c r="R43" i="2"/>
  <c r="R42" i="2"/>
  <c r="R41" i="2"/>
  <c r="R40" i="2"/>
  <c r="R39" i="2"/>
  <c r="R38" i="2"/>
  <c r="R37" i="2"/>
  <c r="R36" i="2"/>
  <c r="R35" i="2"/>
  <c r="D31" i="2"/>
  <c r="E31" i="2"/>
  <c r="F31" i="2"/>
  <c r="G31" i="2"/>
  <c r="H31" i="2"/>
  <c r="I31" i="2"/>
  <c r="J31" i="2"/>
  <c r="C31" i="2"/>
  <c r="L4" i="2" l="1"/>
  <c r="B5" i="16" l="1"/>
  <c r="B6" i="16" s="1"/>
  <c r="B7" i="16" s="1"/>
  <c r="B8" i="16" s="1"/>
  <c r="B9" i="16" s="1"/>
  <c r="B10" i="16" s="1"/>
  <c r="B11" i="16" s="1"/>
  <c r="B12" i="16" s="1"/>
  <c r="B13" i="16" s="1"/>
  <c r="B14" i="16" s="1"/>
  <c r="B15" i="16" s="1"/>
  <c r="B16" i="16" s="1"/>
  <c r="B17" i="16" s="1"/>
  <c r="B18" i="16" s="1"/>
  <c r="B19" i="16" s="1"/>
  <c r="B20" i="16" s="1"/>
  <c r="B21" i="16" s="1"/>
  <c r="B22" i="16" s="1"/>
  <c r="B23" i="16" s="1"/>
  <c r="C26" i="16"/>
  <c r="J108" i="16" l="1"/>
  <c r="J116" i="16" s="1"/>
  <c r="I108" i="16"/>
  <c r="I116" i="16" s="1"/>
  <c r="H108" i="16"/>
  <c r="H116" i="16" s="1"/>
  <c r="G108" i="16"/>
  <c r="G116" i="16" s="1"/>
  <c r="F108" i="16"/>
  <c r="F116" i="16" s="1"/>
  <c r="E108" i="16"/>
  <c r="E116" i="16" s="1"/>
  <c r="D108" i="16"/>
  <c r="D116" i="16" s="1"/>
  <c r="C108" i="16"/>
  <c r="C116" i="16" s="1"/>
  <c r="J107" i="16"/>
  <c r="J115" i="16" s="1"/>
  <c r="I107" i="16"/>
  <c r="I115" i="16" s="1"/>
  <c r="H107" i="16"/>
  <c r="H115" i="16" s="1"/>
  <c r="G107" i="16"/>
  <c r="G115" i="16" s="1"/>
  <c r="F107" i="16"/>
  <c r="F115" i="16" s="1"/>
  <c r="E107" i="16"/>
  <c r="E115" i="16" s="1"/>
  <c r="D107" i="16"/>
  <c r="D115" i="16" s="1"/>
  <c r="C107" i="16"/>
  <c r="C115" i="16" s="1"/>
  <c r="J106" i="16"/>
  <c r="J114" i="16" s="1"/>
  <c r="I106" i="16"/>
  <c r="I114" i="16" s="1"/>
  <c r="H106" i="16"/>
  <c r="H114" i="16" s="1"/>
  <c r="G106" i="16"/>
  <c r="G114" i="16" s="1"/>
  <c r="F106" i="16"/>
  <c r="F114" i="16" s="1"/>
  <c r="E106" i="16"/>
  <c r="E114" i="16" s="1"/>
  <c r="D106" i="16"/>
  <c r="D114" i="16" s="1"/>
  <c r="C106" i="16"/>
  <c r="C114" i="16" s="1"/>
  <c r="J105" i="16"/>
  <c r="J113" i="16" s="1"/>
  <c r="I105" i="16"/>
  <c r="I113" i="16" s="1"/>
  <c r="H105" i="16"/>
  <c r="H113" i="16" s="1"/>
  <c r="G105" i="16"/>
  <c r="G113" i="16" s="1"/>
  <c r="F105" i="16"/>
  <c r="F113" i="16" s="1"/>
  <c r="E105" i="16"/>
  <c r="E113" i="16" s="1"/>
  <c r="D105" i="16"/>
  <c r="D113" i="16" s="1"/>
  <c r="C105" i="16"/>
  <c r="C113" i="16" s="1"/>
  <c r="J104" i="16"/>
  <c r="J112" i="16" s="1"/>
  <c r="I104" i="16"/>
  <c r="I112" i="16" s="1"/>
  <c r="H104" i="16"/>
  <c r="H112" i="16" s="1"/>
  <c r="G104" i="16"/>
  <c r="G112" i="16" s="1"/>
  <c r="F104" i="16"/>
  <c r="F112" i="16" s="1"/>
  <c r="E104" i="16"/>
  <c r="E112" i="16" s="1"/>
  <c r="D104" i="16"/>
  <c r="D112" i="16" s="1"/>
  <c r="C104" i="16"/>
  <c r="C112" i="16" s="1"/>
  <c r="J103" i="16"/>
  <c r="J111" i="16" s="1"/>
  <c r="I103" i="16"/>
  <c r="I111" i="16" s="1"/>
  <c r="H103" i="16"/>
  <c r="H111" i="16" s="1"/>
  <c r="G103" i="16"/>
  <c r="G111" i="16" s="1"/>
  <c r="F103" i="16"/>
  <c r="F111" i="16" s="1"/>
  <c r="E103" i="16"/>
  <c r="E111" i="16" s="1"/>
  <c r="D103" i="16"/>
  <c r="D111" i="16" s="1"/>
  <c r="C103" i="16"/>
  <c r="C111" i="16" s="1"/>
  <c r="C118" i="16" l="1"/>
  <c r="M102" i="16" s="1"/>
  <c r="C119" i="16"/>
  <c r="N102" i="16" s="1"/>
  <c r="G118" i="16"/>
  <c r="M109" i="16" s="1"/>
  <c r="G119" i="16"/>
  <c r="N109" i="16" s="1"/>
  <c r="I118" i="16"/>
  <c r="M111" i="16" s="1"/>
  <c r="I119" i="16"/>
  <c r="N111" i="16" s="1"/>
  <c r="F118" i="16"/>
  <c r="M105" i="16" s="1"/>
  <c r="F119" i="16"/>
  <c r="N105" i="16" s="1"/>
  <c r="D119" i="16"/>
  <c r="N103" i="16" s="1"/>
  <c r="D118" i="16"/>
  <c r="M103" i="16" s="1"/>
  <c r="E118" i="16"/>
  <c r="M104" i="16" s="1"/>
  <c r="J118" i="16"/>
  <c r="M112" i="16" s="1"/>
  <c r="J119" i="16"/>
  <c r="N112" i="16" s="1"/>
  <c r="E119" i="16"/>
  <c r="N104" i="16" s="1"/>
  <c r="H119" i="16"/>
  <c r="N110" i="16" s="1"/>
  <c r="H118" i="16"/>
  <c r="M110" i="16" s="1"/>
  <c r="J30" i="2" l="1"/>
  <c r="I30" i="2"/>
  <c r="H30" i="2"/>
  <c r="G30" i="2"/>
  <c r="F30" i="2"/>
  <c r="E30" i="2"/>
  <c r="D30" i="2"/>
  <c r="C30" i="2"/>
  <c r="O20" i="2"/>
  <c r="N20" i="2"/>
  <c r="M20" i="2"/>
  <c r="L20" i="2"/>
  <c r="O11" i="2"/>
  <c r="N11" i="2"/>
  <c r="M11" i="2"/>
  <c r="L11" i="2"/>
  <c r="L30" i="2" s="1"/>
  <c r="O4" i="2"/>
  <c r="O30" i="2" s="1"/>
  <c r="N4" i="2"/>
  <c r="N30" i="2" s="1"/>
  <c r="M4" i="2"/>
  <c r="M30" i="2" s="1"/>
  <c r="L29" i="2"/>
  <c r="M29" i="2" l="1"/>
  <c r="N29" i="2"/>
  <c r="O29" i="2"/>
  <c r="L382" i="1" l="1"/>
  <c r="K382" i="1"/>
  <c r="K78" i="16"/>
  <c r="J78" i="16"/>
  <c r="K77" i="16"/>
  <c r="J77" i="16"/>
  <c r="K76" i="16"/>
  <c r="J76" i="16"/>
  <c r="K75" i="16"/>
  <c r="J75" i="16"/>
  <c r="K74" i="16"/>
  <c r="J74" i="16"/>
  <c r="K73" i="16"/>
  <c r="J73" i="16"/>
  <c r="K72" i="16"/>
  <c r="J72" i="16"/>
  <c r="K71" i="16"/>
  <c r="C403" i="1" l="1"/>
  <c r="D403" i="1"/>
  <c r="E403" i="1"/>
  <c r="F403" i="1"/>
  <c r="C404" i="1"/>
  <c r="D404" i="1"/>
  <c r="E404" i="1"/>
  <c r="F404" i="1"/>
  <c r="C405" i="1"/>
  <c r="D405" i="1"/>
  <c r="E405" i="1"/>
  <c r="F405" i="1"/>
  <c r="C406" i="1"/>
  <c r="D406" i="1"/>
  <c r="E406" i="1"/>
  <c r="F406" i="1"/>
  <c r="C407" i="1"/>
  <c r="D407" i="1"/>
  <c r="E407" i="1"/>
  <c r="F407" i="1"/>
  <c r="D402" i="1"/>
  <c r="E402" i="1"/>
  <c r="F402" i="1"/>
  <c r="C402" i="1"/>
  <c r="J402" i="1" l="1"/>
  <c r="K401" i="1"/>
  <c r="J401" i="1"/>
  <c r="J396" i="1"/>
  <c r="K402" i="1"/>
  <c r="J397" i="1"/>
  <c r="K396" i="1"/>
  <c r="K397" i="1"/>
  <c r="D388" i="1" l="1"/>
  <c r="E388" i="1"/>
  <c r="F388" i="1"/>
  <c r="G388" i="1"/>
  <c r="H388" i="1"/>
  <c r="D389" i="1"/>
  <c r="E389" i="1"/>
  <c r="F389" i="1"/>
  <c r="G389" i="1"/>
  <c r="H389" i="1"/>
  <c r="C389" i="1"/>
  <c r="C388" i="1"/>
  <c r="K374" i="1"/>
  <c r="L374" i="1"/>
  <c r="K378" i="1"/>
  <c r="L378" i="1"/>
  <c r="J382" i="1"/>
  <c r="J378" i="1"/>
  <c r="J374" i="1"/>
  <c r="J387" i="1" l="1"/>
  <c r="J386" i="1"/>
  <c r="L386" i="1"/>
  <c r="L387" i="1"/>
  <c r="K386" i="1"/>
  <c r="K387" i="1"/>
  <c r="C12" i="1"/>
  <c r="D25" i="16" l="1"/>
  <c r="E25" i="16"/>
  <c r="F25" i="16"/>
  <c r="D26" i="16"/>
  <c r="E26" i="16"/>
  <c r="F26" i="16"/>
  <c r="C25" i="16"/>
  <c r="F9" i="15" l="1"/>
  <c r="O4" i="15" s="1"/>
  <c r="H68" i="6" l="1"/>
  <c r="G68" i="6"/>
  <c r="E68" i="6"/>
  <c r="D68" i="6"/>
  <c r="H67" i="6"/>
  <c r="G67" i="6"/>
  <c r="F71" i="6"/>
  <c r="O60" i="6" s="1"/>
  <c r="E67" i="6"/>
  <c r="D67" i="6"/>
  <c r="H66" i="6"/>
  <c r="G66" i="6"/>
  <c r="E66" i="6"/>
  <c r="D66" i="6"/>
  <c r="H32" i="6"/>
  <c r="G32" i="6"/>
  <c r="E32" i="6"/>
  <c r="D32" i="6"/>
  <c r="H31" i="6"/>
  <c r="G31" i="6"/>
  <c r="F35" i="6"/>
  <c r="O24" i="6" s="1"/>
  <c r="E31" i="6"/>
  <c r="D31" i="6"/>
  <c r="H30" i="6"/>
  <c r="G30" i="6"/>
  <c r="E30" i="6"/>
  <c r="D30" i="6"/>
  <c r="C34" i="6"/>
  <c r="L24" i="6" s="1"/>
  <c r="H68" i="15"/>
  <c r="G68" i="15"/>
  <c r="E68" i="15"/>
  <c r="D68" i="15"/>
  <c r="H67" i="15"/>
  <c r="G67" i="15"/>
  <c r="E67" i="15"/>
  <c r="D67" i="15"/>
  <c r="H66" i="15"/>
  <c r="G66" i="15"/>
  <c r="E66" i="15"/>
  <c r="D66" i="15"/>
  <c r="D71" i="15" s="1"/>
  <c r="M61" i="15" s="1"/>
  <c r="C71" i="15"/>
  <c r="M60" i="15" s="1"/>
  <c r="H104" i="15"/>
  <c r="G104" i="15"/>
  <c r="E104" i="15"/>
  <c r="D104" i="15"/>
  <c r="H103" i="15"/>
  <c r="G103" i="15"/>
  <c r="E103" i="15"/>
  <c r="D103" i="15"/>
  <c r="H102" i="15"/>
  <c r="G102" i="15"/>
  <c r="E102" i="15"/>
  <c r="D102" i="15"/>
  <c r="D107" i="15" s="1"/>
  <c r="M97" i="15" s="1"/>
  <c r="C107" i="15"/>
  <c r="M96" i="15" s="1"/>
  <c r="D31" i="15"/>
  <c r="E31" i="15"/>
  <c r="G31" i="15"/>
  <c r="H31" i="15"/>
  <c r="D32" i="15"/>
  <c r="E32" i="15"/>
  <c r="G32" i="15"/>
  <c r="H32" i="15"/>
  <c r="H30" i="15"/>
  <c r="G30" i="15"/>
  <c r="E30" i="15"/>
  <c r="D30" i="15"/>
  <c r="H91" i="15"/>
  <c r="G91" i="15"/>
  <c r="O87" i="15" s="1"/>
  <c r="F91" i="15"/>
  <c r="O86" i="15" s="1"/>
  <c r="E91" i="15"/>
  <c r="M88" i="15" s="1"/>
  <c r="D91" i="15"/>
  <c r="M87" i="15" s="1"/>
  <c r="C91" i="15"/>
  <c r="M86" i="15" s="1"/>
  <c r="H90" i="15"/>
  <c r="N88" i="15" s="1"/>
  <c r="G90" i="15"/>
  <c r="N87" i="15" s="1"/>
  <c r="F90" i="15"/>
  <c r="N86" i="15" s="1"/>
  <c r="E90" i="15"/>
  <c r="D90" i="15"/>
  <c r="L87" i="15" s="1"/>
  <c r="C90" i="15"/>
  <c r="L86" i="15" s="1"/>
  <c r="O88" i="15"/>
  <c r="L88" i="15"/>
  <c r="H81" i="15"/>
  <c r="O78" i="15" s="1"/>
  <c r="G81" i="15"/>
  <c r="O77" i="15" s="1"/>
  <c r="F81" i="15"/>
  <c r="O76" i="15" s="1"/>
  <c r="E81" i="15"/>
  <c r="M78" i="15" s="1"/>
  <c r="D81" i="15"/>
  <c r="M77" i="15" s="1"/>
  <c r="C81" i="15"/>
  <c r="M76" i="15" s="1"/>
  <c r="H80" i="15"/>
  <c r="N78" i="15" s="1"/>
  <c r="G80" i="15"/>
  <c r="N77" i="15" s="1"/>
  <c r="F80" i="15"/>
  <c r="N76" i="15" s="1"/>
  <c r="E80" i="15"/>
  <c r="L78" i="15" s="1"/>
  <c r="D80" i="15"/>
  <c r="L77" i="15" s="1"/>
  <c r="C80" i="15"/>
  <c r="L76" i="15" s="1"/>
  <c r="H55" i="15"/>
  <c r="G55" i="15"/>
  <c r="O51" i="15" s="1"/>
  <c r="F55" i="15"/>
  <c r="O50" i="15" s="1"/>
  <c r="E55" i="15"/>
  <c r="M52" i="15" s="1"/>
  <c r="D55" i="15"/>
  <c r="M51" i="15" s="1"/>
  <c r="C55" i="15"/>
  <c r="M50" i="15" s="1"/>
  <c r="H54" i="15"/>
  <c r="N52" i="15" s="1"/>
  <c r="G54" i="15"/>
  <c r="N51" i="15" s="1"/>
  <c r="F54" i="15"/>
  <c r="N50" i="15" s="1"/>
  <c r="E54" i="15"/>
  <c r="L52" i="15" s="1"/>
  <c r="D54" i="15"/>
  <c r="L51" i="15" s="1"/>
  <c r="C54" i="15"/>
  <c r="L50" i="15" s="1"/>
  <c r="O52" i="15"/>
  <c r="H45" i="15"/>
  <c r="O42" i="15" s="1"/>
  <c r="G45" i="15"/>
  <c r="O41" i="15" s="1"/>
  <c r="F45" i="15"/>
  <c r="O40" i="15" s="1"/>
  <c r="E45" i="15"/>
  <c r="M42" i="15" s="1"/>
  <c r="D45" i="15"/>
  <c r="M41" i="15" s="1"/>
  <c r="C45" i="15"/>
  <c r="M40" i="15" s="1"/>
  <c r="H44" i="15"/>
  <c r="N42" i="15" s="1"/>
  <c r="G44" i="15"/>
  <c r="N41" i="15" s="1"/>
  <c r="F44" i="15"/>
  <c r="N40" i="15" s="1"/>
  <c r="E44" i="15"/>
  <c r="L42" i="15" s="1"/>
  <c r="D44" i="15"/>
  <c r="L41" i="15" s="1"/>
  <c r="C44" i="15"/>
  <c r="L40" i="15" s="1"/>
  <c r="H19" i="15"/>
  <c r="G19" i="15"/>
  <c r="O15" i="15" s="1"/>
  <c r="F19" i="15"/>
  <c r="O14" i="15" s="1"/>
  <c r="E19" i="15"/>
  <c r="M16" i="15" s="1"/>
  <c r="D19" i="15"/>
  <c r="M15" i="15" s="1"/>
  <c r="C19" i="15"/>
  <c r="M14" i="15" s="1"/>
  <c r="H18" i="15"/>
  <c r="N16" i="15" s="1"/>
  <c r="G18" i="15"/>
  <c r="N15" i="15" s="1"/>
  <c r="F18" i="15"/>
  <c r="N14" i="15" s="1"/>
  <c r="E18" i="15"/>
  <c r="D18" i="15"/>
  <c r="L15" i="15" s="1"/>
  <c r="C18" i="15"/>
  <c r="L14" i="15" s="1"/>
  <c r="O16" i="15"/>
  <c r="L16" i="15"/>
  <c r="H9" i="15"/>
  <c r="O6" i="15" s="1"/>
  <c r="G9" i="15"/>
  <c r="O5" i="15" s="1"/>
  <c r="E9" i="15"/>
  <c r="M6" i="15" s="1"/>
  <c r="D9" i="15"/>
  <c r="M5" i="15" s="1"/>
  <c r="C9" i="15"/>
  <c r="M4" i="15" s="1"/>
  <c r="H8" i="15"/>
  <c r="N6" i="15" s="1"/>
  <c r="G8" i="15"/>
  <c r="N5" i="15" s="1"/>
  <c r="F8" i="15"/>
  <c r="N4" i="15" s="1"/>
  <c r="E8" i="15"/>
  <c r="L6" i="15" s="1"/>
  <c r="D8" i="15"/>
  <c r="L5" i="15" s="1"/>
  <c r="C8" i="15"/>
  <c r="L4" i="15" s="1"/>
  <c r="D35" i="6" l="1"/>
  <c r="M25" i="6" s="1"/>
  <c r="H71" i="6"/>
  <c r="O62" i="6" s="1"/>
  <c r="D71" i="6"/>
  <c r="M61" i="6" s="1"/>
  <c r="H35" i="6"/>
  <c r="O26" i="6" s="1"/>
  <c r="E107" i="15"/>
  <c r="M98" i="15" s="1"/>
  <c r="E71" i="15"/>
  <c r="M62" i="15" s="1"/>
  <c r="H35" i="15"/>
  <c r="O26" i="15" s="1"/>
  <c r="E35" i="6"/>
  <c r="M26" i="6" s="1"/>
  <c r="G34" i="6"/>
  <c r="N25" i="6" s="1"/>
  <c r="F70" i="15"/>
  <c r="N60" i="15" s="1"/>
  <c r="E70" i="6"/>
  <c r="L62" i="6" s="1"/>
  <c r="F70" i="6"/>
  <c r="N60" i="6" s="1"/>
  <c r="C71" i="6"/>
  <c r="M60" i="6" s="1"/>
  <c r="G71" i="6"/>
  <c r="O61" i="6" s="1"/>
  <c r="E71" i="6"/>
  <c r="M62" i="6" s="1"/>
  <c r="C70" i="6"/>
  <c r="L60" i="6" s="1"/>
  <c r="G70" i="6"/>
  <c r="N61" i="6" s="1"/>
  <c r="D70" i="6"/>
  <c r="L61" i="6" s="1"/>
  <c r="H70" i="6"/>
  <c r="N62" i="6" s="1"/>
  <c r="E34" i="6"/>
  <c r="L26" i="6" s="1"/>
  <c r="F34" i="6"/>
  <c r="N24" i="6" s="1"/>
  <c r="C35" i="6"/>
  <c r="M24" i="6" s="1"/>
  <c r="G35" i="6"/>
  <c r="O25" i="6" s="1"/>
  <c r="D34" i="6"/>
  <c r="L25" i="6" s="1"/>
  <c r="H34" i="6"/>
  <c r="N26" i="6" s="1"/>
  <c r="G107" i="15"/>
  <c r="O97" i="15" s="1"/>
  <c r="H107" i="15"/>
  <c r="O98" i="15" s="1"/>
  <c r="F107" i="15"/>
  <c r="O96" i="15" s="1"/>
  <c r="G71" i="15"/>
  <c r="O61" i="15" s="1"/>
  <c r="H71" i="15"/>
  <c r="O62" i="15" s="1"/>
  <c r="F71" i="15"/>
  <c r="O60" i="15" s="1"/>
  <c r="E70" i="15"/>
  <c r="L62" i="15" s="1"/>
  <c r="H34" i="15"/>
  <c r="N26" i="15" s="1"/>
  <c r="C70" i="15"/>
  <c r="L60" i="15" s="1"/>
  <c r="G70" i="15"/>
  <c r="N61" i="15" s="1"/>
  <c r="D70" i="15"/>
  <c r="L61" i="15" s="1"/>
  <c r="H70" i="15"/>
  <c r="N62" i="15" s="1"/>
  <c r="F35" i="15"/>
  <c r="C34" i="15"/>
  <c r="L24" i="15" s="1"/>
  <c r="E34" i="15"/>
  <c r="L26" i="15" s="1"/>
  <c r="D34" i="15"/>
  <c r="L25" i="15" s="1"/>
  <c r="F34" i="15"/>
  <c r="N24" i="15" s="1"/>
  <c r="E106" i="15"/>
  <c r="L98" i="15" s="1"/>
  <c r="G34" i="15"/>
  <c r="N25" i="15" s="1"/>
  <c r="C35" i="15"/>
  <c r="M24" i="15" s="1"/>
  <c r="F106" i="15"/>
  <c r="N96" i="15" s="1"/>
  <c r="E35" i="15"/>
  <c r="M26" i="15" s="1"/>
  <c r="D35" i="15"/>
  <c r="M25" i="15" s="1"/>
  <c r="G35" i="15"/>
  <c r="O25" i="15" s="1"/>
  <c r="C106" i="15"/>
  <c r="L96" i="15" s="1"/>
  <c r="G106" i="15"/>
  <c r="N97" i="15" s="1"/>
  <c r="D106" i="15"/>
  <c r="L97" i="15" s="1"/>
  <c r="H106" i="15"/>
  <c r="N98" i="15" s="1"/>
  <c r="AC79" i="13" l="1"/>
  <c r="AB79" i="13"/>
  <c r="AA79" i="13"/>
  <c r="Z79" i="13"/>
  <c r="Y79" i="13"/>
  <c r="X79" i="13"/>
  <c r="W79" i="13"/>
  <c r="V79" i="13"/>
  <c r="U79" i="13"/>
  <c r="T79" i="13"/>
  <c r="S79" i="13"/>
  <c r="R79" i="13"/>
  <c r="Q79" i="13"/>
  <c r="P79" i="13"/>
  <c r="O79" i="13"/>
  <c r="N79" i="13"/>
  <c r="M79" i="13"/>
  <c r="L79" i="13"/>
  <c r="K79" i="13"/>
  <c r="J79" i="13"/>
  <c r="I79" i="13"/>
  <c r="H79" i="13"/>
  <c r="G79" i="13"/>
  <c r="F79" i="13"/>
  <c r="E79" i="13"/>
  <c r="D79" i="13"/>
  <c r="C79" i="13"/>
  <c r="AC78" i="13"/>
  <c r="AB78" i="13"/>
  <c r="AA78" i="13"/>
  <c r="Z78" i="13"/>
  <c r="Y78" i="13"/>
  <c r="X78" i="13"/>
  <c r="AG70" i="13" s="1"/>
  <c r="W78" i="13"/>
  <c r="V78" i="13"/>
  <c r="U78" i="13"/>
  <c r="AG67" i="13" s="1"/>
  <c r="T78" i="13"/>
  <c r="S78" i="13"/>
  <c r="R78" i="13"/>
  <c r="AG72" i="13" s="1"/>
  <c r="Q78" i="13"/>
  <c r="P78" i="13"/>
  <c r="O78" i="13"/>
  <c r="AG69" i="13" s="1"/>
  <c r="N78" i="13"/>
  <c r="M78" i="13"/>
  <c r="L78" i="13"/>
  <c r="AG66" i="13" s="1"/>
  <c r="K78" i="13"/>
  <c r="J78" i="13"/>
  <c r="I78" i="13"/>
  <c r="AG71" i="13" s="1"/>
  <c r="H78" i="13"/>
  <c r="G78" i="13"/>
  <c r="F78" i="13"/>
  <c r="AG68" i="13" s="1"/>
  <c r="E78" i="13"/>
  <c r="D78" i="13"/>
  <c r="C78" i="13"/>
  <c r="AG65" i="13" s="1"/>
  <c r="AC59" i="13"/>
  <c r="AB59" i="13"/>
  <c r="AA59" i="13"/>
  <c r="Z59" i="13"/>
  <c r="Y59" i="13"/>
  <c r="X59" i="13"/>
  <c r="W59" i="13"/>
  <c r="V59" i="13"/>
  <c r="U59" i="13"/>
  <c r="T59" i="13"/>
  <c r="S59" i="13"/>
  <c r="R59" i="13"/>
  <c r="Q59" i="13"/>
  <c r="P59" i="13"/>
  <c r="O59" i="13"/>
  <c r="N59" i="13"/>
  <c r="M59" i="13"/>
  <c r="L59" i="13"/>
  <c r="K59" i="13"/>
  <c r="J59" i="13"/>
  <c r="I59" i="13"/>
  <c r="H59" i="13"/>
  <c r="G59" i="13"/>
  <c r="F59" i="13"/>
  <c r="E59" i="13"/>
  <c r="D59" i="13"/>
  <c r="C59" i="13"/>
  <c r="AC58" i="13"/>
  <c r="AB58" i="13"/>
  <c r="AA58" i="13"/>
  <c r="Z58" i="13"/>
  <c r="Y58" i="13"/>
  <c r="X58" i="13"/>
  <c r="AG50" i="13" s="1"/>
  <c r="W58" i="13"/>
  <c r="V58" i="13"/>
  <c r="U58" i="13"/>
  <c r="AG47" i="13" s="1"/>
  <c r="T58" i="13"/>
  <c r="S58" i="13"/>
  <c r="R58" i="13"/>
  <c r="AG52" i="13" s="1"/>
  <c r="Q58" i="13"/>
  <c r="P58" i="13"/>
  <c r="O58" i="13"/>
  <c r="N58" i="13"/>
  <c r="M58" i="13"/>
  <c r="L58" i="13"/>
  <c r="AG46" i="13" s="1"/>
  <c r="K58" i="13"/>
  <c r="J58" i="13"/>
  <c r="I58" i="13"/>
  <c r="AG51" i="13" s="1"/>
  <c r="H58" i="13"/>
  <c r="G58" i="13"/>
  <c r="F58" i="13"/>
  <c r="AG48" i="13" s="1"/>
  <c r="E58" i="13"/>
  <c r="D58" i="13"/>
  <c r="C58" i="13"/>
  <c r="AG45" i="13" s="1"/>
  <c r="T39" i="13"/>
  <c r="S39" i="13"/>
  <c r="R39" i="13"/>
  <c r="Q39" i="13"/>
  <c r="P39" i="13"/>
  <c r="O39" i="13"/>
  <c r="N39" i="13"/>
  <c r="M39" i="13"/>
  <c r="L39" i="13"/>
  <c r="K39" i="13"/>
  <c r="J39" i="13"/>
  <c r="I39" i="13"/>
  <c r="H39" i="13"/>
  <c r="G39" i="13"/>
  <c r="F39" i="13"/>
  <c r="E39" i="13"/>
  <c r="D39" i="13"/>
  <c r="C39" i="13"/>
  <c r="T38" i="13"/>
  <c r="S38" i="13"/>
  <c r="Y30" i="13" s="1"/>
  <c r="R38" i="13"/>
  <c r="X30" i="13" s="1"/>
  <c r="Q38" i="13"/>
  <c r="P38" i="13"/>
  <c r="O38" i="13"/>
  <c r="X27" i="13" s="1"/>
  <c r="N38" i="13"/>
  <c r="M38" i="13"/>
  <c r="L38" i="13"/>
  <c r="X29" i="13" s="1"/>
  <c r="K38" i="13"/>
  <c r="J38" i="13"/>
  <c r="I38" i="13"/>
  <c r="X26" i="13" s="1"/>
  <c r="H38" i="13"/>
  <c r="G38" i="13"/>
  <c r="F38" i="13"/>
  <c r="X28" i="13" s="1"/>
  <c r="E38" i="13"/>
  <c r="D38" i="13"/>
  <c r="C38" i="13"/>
  <c r="X25" i="13" s="1"/>
  <c r="AL52" i="13" l="1"/>
  <c r="AL47" i="13"/>
  <c r="AL68" i="13"/>
  <c r="AL67" i="13"/>
  <c r="AL48" i="13"/>
  <c r="AC28" i="13"/>
  <c r="AC32" i="13"/>
  <c r="AC27" i="13"/>
  <c r="AC31" i="13"/>
  <c r="AH48" i="13"/>
  <c r="AH52" i="13"/>
  <c r="AH72" i="13"/>
  <c r="AH51" i="13"/>
  <c r="AH66" i="13"/>
  <c r="AH47" i="13"/>
  <c r="AH71" i="13"/>
  <c r="AH67" i="13"/>
  <c r="AI51" i="13"/>
  <c r="AI49" i="13"/>
  <c r="AI47" i="13"/>
  <c r="AI53" i="13"/>
  <c r="AI71" i="13"/>
  <c r="AI67" i="13"/>
  <c r="AI73" i="13"/>
  <c r="AI48" i="13"/>
  <c r="AH46" i="13"/>
  <c r="AI52" i="13"/>
  <c r="AI68" i="13"/>
  <c r="AI72" i="13"/>
  <c r="AH45" i="13"/>
  <c r="AH53" i="13"/>
  <c r="AH65" i="13"/>
  <c r="AH73" i="13"/>
  <c r="AI45" i="13"/>
  <c r="AH50" i="13"/>
  <c r="AI65" i="13"/>
  <c r="AH49" i="13"/>
  <c r="AI46" i="13"/>
  <c r="AI50" i="13"/>
  <c r="AI70" i="13"/>
  <c r="AH69" i="13"/>
  <c r="AG49" i="13"/>
  <c r="AL53" i="13" s="1"/>
  <c r="AG53" i="13"/>
  <c r="AL54" i="13" s="1"/>
  <c r="AG73" i="13"/>
  <c r="AI66" i="13"/>
  <c r="AI69" i="13"/>
  <c r="Y28" i="13"/>
  <c r="AH70" i="13"/>
  <c r="AH68" i="13"/>
  <c r="Y26" i="13"/>
  <c r="Z26" i="13"/>
  <c r="Y27" i="13"/>
  <c r="Z30" i="13"/>
  <c r="Y25" i="13"/>
  <c r="Z25" i="13"/>
  <c r="Z27" i="13"/>
  <c r="Y29" i="13"/>
  <c r="Z28" i="13"/>
  <c r="Z29" i="13"/>
  <c r="T19" i="13"/>
  <c r="S19" i="13"/>
  <c r="R19" i="13"/>
  <c r="Q19" i="13"/>
  <c r="P19" i="13"/>
  <c r="O19" i="13"/>
  <c r="N19" i="13"/>
  <c r="M19" i="13"/>
  <c r="L19" i="13"/>
  <c r="K19" i="13"/>
  <c r="J19" i="13"/>
  <c r="I19" i="13"/>
  <c r="H19" i="13"/>
  <c r="G19" i="13"/>
  <c r="F19" i="13"/>
  <c r="E19" i="13"/>
  <c r="D19" i="13"/>
  <c r="C19" i="13"/>
  <c r="T18" i="13"/>
  <c r="S18" i="13"/>
  <c r="R18" i="13"/>
  <c r="X10" i="13" s="1"/>
  <c r="Q18" i="13"/>
  <c r="P18" i="13"/>
  <c r="O18" i="13"/>
  <c r="X7" i="13" s="1"/>
  <c r="N18" i="13"/>
  <c r="M18" i="13"/>
  <c r="L18" i="13"/>
  <c r="X9" i="13" s="1"/>
  <c r="K18" i="13"/>
  <c r="J18" i="13"/>
  <c r="I18" i="13"/>
  <c r="X6" i="13" s="1"/>
  <c r="H18" i="13"/>
  <c r="G18" i="13"/>
  <c r="F18" i="13"/>
  <c r="X8" i="13" s="1"/>
  <c r="E18" i="13"/>
  <c r="D18" i="13"/>
  <c r="C18" i="13"/>
  <c r="X5" i="13" s="1"/>
  <c r="AN67" i="13" l="1"/>
  <c r="AM67" i="13"/>
  <c r="AN68" i="13"/>
  <c r="AM69" i="13"/>
  <c r="AL69" i="13"/>
  <c r="AL49" i="13"/>
  <c r="AM68" i="13"/>
  <c r="AN53" i="13"/>
  <c r="AN48" i="13"/>
  <c r="AM49" i="13"/>
  <c r="AM54" i="13"/>
  <c r="AN47" i="13"/>
  <c r="AM47" i="13"/>
  <c r="AM52" i="13"/>
  <c r="AN69" i="13"/>
  <c r="AN54" i="13"/>
  <c r="AN49" i="13"/>
  <c r="AM53" i="13"/>
  <c r="AM48" i="13"/>
  <c r="AE31" i="13"/>
  <c r="AE27" i="13"/>
  <c r="AD32" i="13"/>
  <c r="AD28" i="13"/>
  <c r="AE32" i="13"/>
  <c r="AE28" i="13"/>
  <c r="AC12" i="13"/>
  <c r="AC8" i="13"/>
  <c r="AC7" i="13"/>
  <c r="AC11" i="13"/>
  <c r="AD31" i="13"/>
  <c r="AD27" i="13"/>
  <c r="Z5" i="13"/>
  <c r="Y6" i="13"/>
  <c r="Z9" i="13"/>
  <c r="Y10" i="13"/>
  <c r="Z6" i="13"/>
  <c r="Y7" i="13"/>
  <c r="Z10" i="13"/>
  <c r="Y8" i="13"/>
  <c r="Z7" i="13"/>
  <c r="Y5" i="13"/>
  <c r="Z8" i="13"/>
  <c r="Y9" i="13"/>
  <c r="AD12" i="13" l="1"/>
  <c r="AD8" i="13"/>
  <c r="AE7" i="13"/>
  <c r="AE11" i="13"/>
  <c r="AE8" i="13"/>
  <c r="AE12" i="13"/>
  <c r="AD11" i="13"/>
  <c r="AD7" i="13"/>
  <c r="H55" i="6"/>
  <c r="G55" i="6"/>
  <c r="O51" i="6" s="1"/>
  <c r="F55" i="6"/>
  <c r="O50" i="6" s="1"/>
  <c r="E55" i="6"/>
  <c r="M52" i="6" s="1"/>
  <c r="D55" i="6"/>
  <c r="M51" i="6" s="1"/>
  <c r="C55" i="6"/>
  <c r="M50" i="6" s="1"/>
  <c r="H54" i="6"/>
  <c r="N52" i="6" s="1"/>
  <c r="G54" i="6"/>
  <c r="N51" i="6" s="1"/>
  <c r="F54" i="6"/>
  <c r="N50" i="6" s="1"/>
  <c r="E54" i="6"/>
  <c r="D54" i="6"/>
  <c r="L51" i="6" s="1"/>
  <c r="C54" i="6"/>
  <c r="L50" i="6" s="1"/>
  <c r="O52" i="6"/>
  <c r="L52" i="6"/>
  <c r="H45" i="6"/>
  <c r="O42" i="6" s="1"/>
  <c r="G45" i="6"/>
  <c r="O41" i="6" s="1"/>
  <c r="F45" i="6"/>
  <c r="O40" i="6" s="1"/>
  <c r="E45" i="6"/>
  <c r="M42" i="6" s="1"/>
  <c r="D45" i="6"/>
  <c r="M41" i="6" s="1"/>
  <c r="C45" i="6"/>
  <c r="M40" i="6" s="1"/>
  <c r="H44" i="6"/>
  <c r="N42" i="6" s="1"/>
  <c r="G44" i="6"/>
  <c r="N41" i="6" s="1"/>
  <c r="F44" i="6"/>
  <c r="N40" i="6" s="1"/>
  <c r="E44" i="6"/>
  <c r="L42" i="6" s="1"/>
  <c r="D44" i="6"/>
  <c r="L41" i="6" s="1"/>
  <c r="C44" i="6"/>
  <c r="L40" i="6" s="1"/>
  <c r="H19" i="6"/>
  <c r="G19" i="6"/>
  <c r="O15" i="6" s="1"/>
  <c r="F19" i="6"/>
  <c r="O14" i="6" s="1"/>
  <c r="E19" i="6"/>
  <c r="M16" i="6" s="1"/>
  <c r="D19" i="6"/>
  <c r="M15" i="6" s="1"/>
  <c r="C19" i="6"/>
  <c r="M14" i="6" s="1"/>
  <c r="H18" i="6"/>
  <c r="N16" i="6" s="1"/>
  <c r="G18" i="6"/>
  <c r="N15" i="6" s="1"/>
  <c r="F18" i="6"/>
  <c r="N14" i="6" s="1"/>
  <c r="E18" i="6"/>
  <c r="D18" i="6"/>
  <c r="L15" i="6" s="1"/>
  <c r="C18" i="6"/>
  <c r="L14" i="6" s="1"/>
  <c r="O16" i="6"/>
  <c r="L16" i="6"/>
  <c r="H9" i="6"/>
  <c r="O6" i="6" s="1"/>
  <c r="G9" i="6"/>
  <c r="O5" i="6" s="1"/>
  <c r="F9" i="6"/>
  <c r="O4" i="6" s="1"/>
  <c r="E9" i="6"/>
  <c r="M6" i="6" s="1"/>
  <c r="D9" i="6"/>
  <c r="M5" i="6" s="1"/>
  <c r="C9" i="6"/>
  <c r="M4" i="6" s="1"/>
  <c r="H8" i="6"/>
  <c r="N6" i="6" s="1"/>
  <c r="G8" i="6"/>
  <c r="N5" i="6" s="1"/>
  <c r="F8" i="6"/>
  <c r="N4" i="6" s="1"/>
  <c r="E8" i="6"/>
  <c r="L6" i="6" s="1"/>
  <c r="D8" i="6"/>
  <c r="L5" i="6" s="1"/>
  <c r="C8" i="6"/>
  <c r="L4" i="6" s="1"/>
  <c r="T112" i="2" l="1"/>
  <c r="T120" i="2" s="1"/>
  <c r="S112" i="2"/>
  <c r="S119" i="2" s="1"/>
  <c r="R112" i="2"/>
  <c r="R119" i="2" s="1"/>
  <c r="Q112" i="2"/>
  <c r="Q119" i="2" s="1"/>
  <c r="P112" i="2"/>
  <c r="P120" i="2" s="1"/>
  <c r="O112" i="2"/>
  <c r="O119" i="2" s="1"/>
  <c r="N112" i="2"/>
  <c r="N119" i="2" s="1"/>
  <c r="M112" i="2"/>
  <c r="M119" i="2" s="1"/>
  <c r="L112" i="2"/>
  <c r="L120" i="2" s="1"/>
  <c r="K112" i="2"/>
  <c r="K117" i="2" s="1"/>
  <c r="J112" i="2"/>
  <c r="J119" i="2" s="1"/>
  <c r="I112" i="2"/>
  <c r="I119" i="2" s="1"/>
  <c r="H112" i="2"/>
  <c r="H120" i="2" s="1"/>
  <c r="G112" i="2"/>
  <c r="G119" i="2" s="1"/>
  <c r="F112" i="2"/>
  <c r="F119" i="2" s="1"/>
  <c r="E112" i="2"/>
  <c r="E119" i="2" s="1"/>
  <c r="D112" i="2"/>
  <c r="D120" i="2" s="1"/>
  <c r="C112" i="2"/>
  <c r="C117" i="2" s="1"/>
  <c r="D86" i="2"/>
  <c r="E86" i="2"/>
  <c r="E91" i="2" s="1"/>
  <c r="F86" i="2"/>
  <c r="F92" i="2" s="1"/>
  <c r="G86" i="2"/>
  <c r="G91" i="2" s="1"/>
  <c r="H86" i="2"/>
  <c r="I86" i="2"/>
  <c r="I92" i="2" s="1"/>
  <c r="J86" i="2"/>
  <c r="J92" i="2" s="1"/>
  <c r="K86" i="2"/>
  <c r="K91" i="2" s="1"/>
  <c r="L86" i="2"/>
  <c r="M86" i="2"/>
  <c r="N86" i="2"/>
  <c r="N92" i="2" s="1"/>
  <c r="O86" i="2"/>
  <c r="O91" i="2" s="1"/>
  <c r="P86" i="2"/>
  <c r="Q86" i="2"/>
  <c r="Q92" i="2" s="1"/>
  <c r="R86" i="2"/>
  <c r="R92" i="2" s="1"/>
  <c r="S86" i="2"/>
  <c r="S91" i="2" s="1"/>
  <c r="T86" i="2"/>
  <c r="T92" i="2" s="1"/>
  <c r="C86" i="2"/>
  <c r="C94" i="2" l="1"/>
  <c r="C90" i="2"/>
  <c r="C93" i="2"/>
  <c r="R91" i="2"/>
  <c r="O94" i="2"/>
  <c r="O93" i="2"/>
  <c r="S90" i="2"/>
  <c r="K90" i="2"/>
  <c r="S94" i="2"/>
  <c r="K94" i="2"/>
  <c r="S93" i="2"/>
  <c r="K93" i="2"/>
  <c r="J91" i="2"/>
  <c r="I116" i="2"/>
  <c r="I120" i="2"/>
  <c r="R90" i="2"/>
  <c r="J90" i="2"/>
  <c r="R94" i="2"/>
  <c r="J94" i="2"/>
  <c r="R93" i="2"/>
  <c r="J93" i="2"/>
  <c r="F91" i="2"/>
  <c r="J116" i="2"/>
  <c r="J120" i="2"/>
  <c r="O90" i="2"/>
  <c r="I118" i="2"/>
  <c r="G90" i="2"/>
  <c r="G94" i="2"/>
  <c r="G93" i="2"/>
  <c r="N90" i="2"/>
  <c r="F90" i="2"/>
  <c r="N94" i="2"/>
  <c r="F94" i="2"/>
  <c r="N93" i="2"/>
  <c r="F93" i="2"/>
  <c r="N91" i="2"/>
  <c r="J118" i="2"/>
  <c r="Q116" i="2"/>
  <c r="Q120" i="2"/>
  <c r="R116" i="2"/>
  <c r="R120" i="2"/>
  <c r="M116" i="2"/>
  <c r="Q118" i="2"/>
  <c r="M120" i="2"/>
  <c r="M118" i="2"/>
  <c r="N118" i="2"/>
  <c r="N116" i="2"/>
  <c r="R118" i="2"/>
  <c r="N120" i="2"/>
  <c r="E116" i="2"/>
  <c r="E118" i="2"/>
  <c r="E120" i="2"/>
  <c r="F116" i="2"/>
  <c r="F118" i="2"/>
  <c r="F120" i="2"/>
  <c r="G117" i="2"/>
  <c r="O117" i="2"/>
  <c r="S117" i="2"/>
  <c r="C119" i="2"/>
  <c r="K119" i="2"/>
  <c r="J127" i="2" s="1"/>
  <c r="D117" i="2"/>
  <c r="L117" i="2"/>
  <c r="T117" i="2"/>
  <c r="H119" i="2"/>
  <c r="G127" i="2" s="1"/>
  <c r="P119" i="2"/>
  <c r="P127" i="2" s="1"/>
  <c r="C116" i="2"/>
  <c r="G116" i="2"/>
  <c r="K116" i="2"/>
  <c r="O116" i="2"/>
  <c r="S116" i="2"/>
  <c r="E117" i="2"/>
  <c r="I117" i="2"/>
  <c r="M117" i="2"/>
  <c r="Q117" i="2"/>
  <c r="C118" i="2"/>
  <c r="G118" i="2"/>
  <c r="K118" i="2"/>
  <c r="O118" i="2"/>
  <c r="S118" i="2"/>
  <c r="C120" i="2"/>
  <c r="G120" i="2"/>
  <c r="K120" i="2"/>
  <c r="O120" i="2"/>
  <c r="S120" i="2"/>
  <c r="H117" i="2"/>
  <c r="P117" i="2"/>
  <c r="D119" i="2"/>
  <c r="L119" i="2"/>
  <c r="T119" i="2"/>
  <c r="S127" i="2" s="1"/>
  <c r="D116" i="2"/>
  <c r="H116" i="2"/>
  <c r="L116" i="2"/>
  <c r="P116" i="2"/>
  <c r="T116" i="2"/>
  <c r="F117" i="2"/>
  <c r="J117" i="2"/>
  <c r="N117" i="2"/>
  <c r="R117" i="2"/>
  <c r="D118" i="2"/>
  <c r="H118" i="2"/>
  <c r="L118" i="2"/>
  <c r="P118" i="2"/>
  <c r="T118" i="2"/>
  <c r="P94" i="2"/>
  <c r="P90" i="2"/>
  <c r="P91" i="2"/>
  <c r="D94" i="2"/>
  <c r="D91" i="2"/>
  <c r="D90" i="2"/>
  <c r="D92" i="2"/>
  <c r="P92" i="2"/>
  <c r="T94" i="2"/>
  <c r="T90" i="2"/>
  <c r="T91" i="2"/>
  <c r="L94" i="2"/>
  <c r="L90" i="2"/>
  <c r="L91" i="2"/>
  <c r="H94" i="2"/>
  <c r="H90" i="2"/>
  <c r="G98" i="2" s="1"/>
  <c r="H91" i="2"/>
  <c r="H93" i="2"/>
  <c r="L92" i="2"/>
  <c r="L93" i="2"/>
  <c r="P93" i="2"/>
  <c r="H92" i="2"/>
  <c r="C92" i="2"/>
  <c r="C91" i="2"/>
  <c r="Q93" i="2"/>
  <c r="Q94" i="2"/>
  <c r="Q90" i="2"/>
  <c r="Q91" i="2"/>
  <c r="M93" i="2"/>
  <c r="M94" i="2"/>
  <c r="M90" i="2"/>
  <c r="M91" i="2"/>
  <c r="I93" i="2"/>
  <c r="I94" i="2"/>
  <c r="I90" i="2"/>
  <c r="I91" i="2"/>
  <c r="E93" i="2"/>
  <c r="E94" i="2"/>
  <c r="E90" i="2"/>
  <c r="T93" i="2"/>
  <c r="D93" i="2"/>
  <c r="M92" i="2"/>
  <c r="E92" i="2"/>
  <c r="S92" i="2"/>
  <c r="R100" i="2" s="1"/>
  <c r="O92" i="2"/>
  <c r="K92" i="2"/>
  <c r="I100" i="2" s="1"/>
  <c r="G92" i="2"/>
  <c r="D128" i="2" l="1"/>
  <c r="C128" i="2"/>
  <c r="D124" i="2"/>
  <c r="F128" i="2"/>
  <c r="S99" i="2"/>
  <c r="P99" i="2"/>
  <c r="F99" i="2"/>
  <c r="P102" i="2"/>
  <c r="G128" i="2"/>
  <c r="O101" i="2"/>
  <c r="P98" i="2"/>
  <c r="S128" i="2"/>
  <c r="S102" i="2"/>
  <c r="J126" i="2"/>
  <c r="R102" i="2"/>
  <c r="D102" i="2"/>
  <c r="M128" i="2"/>
  <c r="G99" i="2"/>
  <c r="I127" i="2"/>
  <c r="F101" i="2"/>
  <c r="C101" i="2"/>
  <c r="G101" i="2"/>
  <c r="J124" i="2"/>
  <c r="P101" i="2"/>
  <c r="R124" i="2"/>
  <c r="S98" i="2"/>
  <c r="F100" i="2"/>
  <c r="G100" i="2"/>
  <c r="O127" i="2"/>
  <c r="O99" i="2"/>
  <c r="R98" i="2"/>
  <c r="G102" i="2"/>
  <c r="J100" i="2"/>
  <c r="G126" i="2"/>
  <c r="I126" i="2"/>
  <c r="R101" i="2"/>
  <c r="F98" i="2"/>
  <c r="D101" i="2"/>
  <c r="R126" i="2"/>
  <c r="C125" i="2"/>
  <c r="O98" i="2"/>
  <c r="I128" i="2"/>
  <c r="R128" i="2"/>
  <c r="S124" i="2"/>
  <c r="L128" i="2"/>
  <c r="F126" i="2"/>
  <c r="J128" i="2"/>
  <c r="F124" i="2"/>
  <c r="I124" i="2"/>
  <c r="D125" i="2"/>
  <c r="C126" i="2"/>
  <c r="D126" i="2"/>
  <c r="R127" i="2"/>
  <c r="M124" i="2"/>
  <c r="L124" i="2"/>
  <c r="C124" i="2"/>
  <c r="G124" i="2"/>
  <c r="G125" i="2"/>
  <c r="F125" i="2"/>
  <c r="O124" i="2"/>
  <c r="P124" i="2"/>
  <c r="F127" i="2"/>
  <c r="M126" i="2"/>
  <c r="L126" i="2"/>
  <c r="O128" i="2"/>
  <c r="P128" i="2"/>
  <c r="S126" i="2"/>
  <c r="M127" i="2"/>
  <c r="L127" i="2"/>
  <c r="O126" i="2"/>
  <c r="P126" i="2"/>
  <c r="M125" i="2"/>
  <c r="L125" i="2"/>
  <c r="P125" i="2"/>
  <c r="O125" i="2"/>
  <c r="S125" i="2"/>
  <c r="R125" i="2"/>
  <c r="I125" i="2"/>
  <c r="J125" i="2"/>
  <c r="D127" i="2"/>
  <c r="C127" i="2"/>
  <c r="O100" i="2"/>
  <c r="P100" i="2"/>
  <c r="D98" i="2"/>
  <c r="C98" i="2"/>
  <c r="R99" i="2"/>
  <c r="M99" i="2"/>
  <c r="L99" i="2"/>
  <c r="S101" i="2"/>
  <c r="I99" i="2"/>
  <c r="J99" i="2"/>
  <c r="D99" i="2"/>
  <c r="C99" i="2"/>
  <c r="F102" i="2"/>
  <c r="C102" i="2"/>
  <c r="S100" i="2"/>
  <c r="L101" i="2"/>
  <c r="M101" i="2"/>
  <c r="L98" i="2"/>
  <c r="M98" i="2"/>
  <c r="I102" i="2"/>
  <c r="J102" i="2"/>
  <c r="M100" i="2"/>
  <c r="L100" i="2"/>
  <c r="J101" i="2"/>
  <c r="I101" i="2"/>
  <c r="O102" i="2"/>
  <c r="I98" i="2"/>
  <c r="J98" i="2"/>
  <c r="C100" i="2"/>
  <c r="D100" i="2"/>
  <c r="L102" i="2"/>
  <c r="M102" i="2"/>
  <c r="H358" i="1" l="1"/>
  <c r="H366" i="1" s="1"/>
  <c r="G358" i="1"/>
  <c r="G366" i="1" s="1"/>
  <c r="F358" i="1"/>
  <c r="F366" i="1" s="1"/>
  <c r="E358" i="1"/>
  <c r="E366" i="1" s="1"/>
  <c r="D358" i="1"/>
  <c r="D366" i="1" s="1"/>
  <c r="C358" i="1"/>
  <c r="C366" i="1" s="1"/>
  <c r="H357" i="1"/>
  <c r="H365" i="1" s="1"/>
  <c r="G357" i="1"/>
  <c r="G365" i="1" s="1"/>
  <c r="F357" i="1"/>
  <c r="F365" i="1" s="1"/>
  <c r="E357" i="1"/>
  <c r="E365" i="1" s="1"/>
  <c r="D357" i="1"/>
  <c r="D365" i="1" s="1"/>
  <c r="C357" i="1"/>
  <c r="C365" i="1" s="1"/>
  <c r="H356" i="1"/>
  <c r="H364" i="1" s="1"/>
  <c r="G356" i="1"/>
  <c r="G364" i="1" s="1"/>
  <c r="F356" i="1"/>
  <c r="F364" i="1" s="1"/>
  <c r="E356" i="1"/>
  <c r="E364" i="1" s="1"/>
  <c r="D356" i="1"/>
  <c r="D364" i="1" s="1"/>
  <c r="C356" i="1"/>
  <c r="C364" i="1" s="1"/>
  <c r="H355" i="1"/>
  <c r="H363" i="1" s="1"/>
  <c r="G355" i="1"/>
  <c r="G363" i="1" s="1"/>
  <c r="F355" i="1"/>
  <c r="F363" i="1" s="1"/>
  <c r="E355" i="1"/>
  <c r="E363" i="1" s="1"/>
  <c r="D355" i="1"/>
  <c r="D363" i="1" s="1"/>
  <c r="C355" i="1"/>
  <c r="C363" i="1" s="1"/>
  <c r="H354" i="1"/>
  <c r="H362" i="1" s="1"/>
  <c r="G354" i="1"/>
  <c r="G362" i="1" s="1"/>
  <c r="F354" i="1"/>
  <c r="F362" i="1" s="1"/>
  <c r="E354" i="1"/>
  <c r="E362" i="1" s="1"/>
  <c r="D354" i="1"/>
  <c r="D362" i="1" s="1"/>
  <c r="C354" i="1"/>
  <c r="C362" i="1" s="1"/>
  <c r="H353" i="1"/>
  <c r="H361" i="1" s="1"/>
  <c r="G353" i="1"/>
  <c r="G361" i="1" s="1"/>
  <c r="F353" i="1"/>
  <c r="F361" i="1" s="1"/>
  <c r="E353" i="1"/>
  <c r="E361" i="1" s="1"/>
  <c r="D353" i="1"/>
  <c r="D361" i="1" s="1"/>
  <c r="C353" i="1"/>
  <c r="C361" i="1" s="1"/>
  <c r="C369" i="1" l="1"/>
  <c r="C368" i="1"/>
  <c r="F368" i="1"/>
  <c r="F369" i="1"/>
  <c r="D368" i="1"/>
  <c r="D369" i="1"/>
  <c r="G369" i="1"/>
  <c r="G368" i="1"/>
  <c r="E369" i="1"/>
  <c r="E368" i="1"/>
  <c r="H369" i="1"/>
  <c r="H368" i="1"/>
  <c r="K337" i="1" l="1"/>
  <c r="K336" i="1"/>
  <c r="K335" i="1"/>
  <c r="K334" i="1"/>
  <c r="K333" i="1"/>
  <c r="K332" i="1"/>
  <c r="K331" i="1"/>
  <c r="H331" i="1"/>
  <c r="K330" i="1"/>
  <c r="H330" i="1"/>
  <c r="K329" i="1"/>
  <c r="H329" i="1"/>
  <c r="K328" i="1"/>
  <c r="H328" i="1"/>
  <c r="K327" i="1"/>
  <c r="H327" i="1"/>
  <c r="K326" i="1"/>
  <c r="H326" i="1"/>
  <c r="K325" i="1"/>
  <c r="H325" i="1"/>
  <c r="K324" i="1"/>
  <c r="H324" i="1"/>
  <c r="K323" i="1"/>
  <c r="H323" i="1"/>
  <c r="K322" i="1"/>
  <c r="H322" i="1"/>
  <c r="K321" i="1"/>
  <c r="H321" i="1"/>
  <c r="K320" i="1"/>
  <c r="H320" i="1"/>
  <c r="K319" i="1"/>
  <c r="H319" i="1"/>
  <c r="K318" i="1"/>
  <c r="H318" i="1"/>
  <c r="K317" i="1"/>
  <c r="H317" i="1"/>
  <c r="K316" i="1"/>
  <c r="H316" i="1"/>
  <c r="K315" i="1"/>
  <c r="H315" i="1"/>
  <c r="K314" i="1"/>
  <c r="H314" i="1"/>
  <c r="K313" i="1"/>
  <c r="H313" i="1"/>
  <c r="K312" i="1"/>
  <c r="H312" i="1"/>
  <c r="K311" i="1"/>
  <c r="H311" i="1"/>
  <c r="K310" i="1"/>
  <c r="H310" i="1"/>
  <c r="K309" i="1"/>
  <c r="H309" i="1"/>
  <c r="K308" i="1"/>
  <c r="H308" i="1"/>
  <c r="K307" i="1"/>
  <c r="H307" i="1"/>
  <c r="K306" i="1"/>
  <c r="H306" i="1"/>
  <c r="K305" i="1"/>
  <c r="H305" i="1"/>
  <c r="K304" i="1"/>
  <c r="H304" i="1"/>
  <c r="K303" i="1"/>
  <c r="H303" i="1"/>
  <c r="K302" i="1"/>
  <c r="H302" i="1"/>
  <c r="T301" i="1"/>
  <c r="K301" i="1"/>
  <c r="H301" i="1"/>
  <c r="T300" i="1"/>
  <c r="K300" i="1"/>
  <c r="H300" i="1"/>
  <c r="T299" i="1"/>
  <c r="K299" i="1"/>
  <c r="H299" i="1"/>
  <c r="T298" i="1"/>
  <c r="K298" i="1"/>
  <c r="H298" i="1"/>
  <c r="T297" i="1"/>
  <c r="K297" i="1"/>
  <c r="H297" i="1"/>
  <c r="T296" i="1"/>
  <c r="K296" i="1"/>
  <c r="H296" i="1"/>
  <c r="T295" i="1"/>
  <c r="K295" i="1"/>
  <c r="H295" i="1"/>
  <c r="T294" i="1"/>
  <c r="N294" i="1"/>
  <c r="K294" i="1"/>
  <c r="H294" i="1"/>
  <c r="T293" i="1"/>
  <c r="N293" i="1"/>
  <c r="K293" i="1"/>
  <c r="H293" i="1"/>
  <c r="T292" i="1"/>
  <c r="N292" i="1"/>
  <c r="K292" i="1"/>
  <c r="H292" i="1"/>
  <c r="E292" i="1"/>
  <c r="T291" i="1"/>
  <c r="N291" i="1"/>
  <c r="K291" i="1"/>
  <c r="H291" i="1"/>
  <c r="E291" i="1"/>
  <c r="T290" i="1"/>
  <c r="N290" i="1"/>
  <c r="K290" i="1"/>
  <c r="H290" i="1"/>
  <c r="E290" i="1"/>
  <c r="T289" i="1"/>
  <c r="N289" i="1"/>
  <c r="K289" i="1"/>
  <c r="H289" i="1"/>
  <c r="E289" i="1"/>
  <c r="T288" i="1"/>
  <c r="N288" i="1"/>
  <c r="K288" i="1"/>
  <c r="H288" i="1"/>
  <c r="E288" i="1"/>
  <c r="T287" i="1"/>
  <c r="N287" i="1"/>
  <c r="K287" i="1"/>
  <c r="H287" i="1"/>
  <c r="E287" i="1"/>
  <c r="T286" i="1"/>
  <c r="N286" i="1"/>
  <c r="K286" i="1"/>
  <c r="H286" i="1"/>
  <c r="E286" i="1"/>
  <c r="T285" i="1"/>
  <c r="N285" i="1"/>
  <c r="K285" i="1"/>
  <c r="H285" i="1"/>
  <c r="E285" i="1"/>
  <c r="T284" i="1"/>
  <c r="N284" i="1"/>
  <c r="K284" i="1"/>
  <c r="H284" i="1"/>
  <c r="E284" i="1"/>
  <c r="T283" i="1"/>
  <c r="N283" i="1"/>
  <c r="K283" i="1"/>
  <c r="H283" i="1"/>
  <c r="E283" i="1"/>
  <c r="T282" i="1"/>
  <c r="N282" i="1"/>
  <c r="K282" i="1"/>
  <c r="H282" i="1"/>
  <c r="E282" i="1"/>
  <c r="T281" i="1"/>
  <c r="N281" i="1"/>
  <c r="K281" i="1"/>
  <c r="H281" i="1"/>
  <c r="E281" i="1"/>
  <c r="T280" i="1"/>
  <c r="N280" i="1"/>
  <c r="K280" i="1"/>
  <c r="H280" i="1"/>
  <c r="E280" i="1"/>
  <c r="T279" i="1"/>
  <c r="Q279" i="1"/>
  <c r="N279" i="1"/>
  <c r="K279" i="1"/>
  <c r="H279" i="1"/>
  <c r="E279" i="1"/>
  <c r="Z278" i="1"/>
  <c r="W278" i="1"/>
  <c r="T278" i="1"/>
  <c r="Q278" i="1"/>
  <c r="N278" i="1"/>
  <c r="K278" i="1"/>
  <c r="H278" i="1"/>
  <c r="E278" i="1"/>
  <c r="Z277" i="1"/>
  <c r="W277" i="1"/>
  <c r="T277" i="1"/>
  <c r="Q277" i="1"/>
  <c r="N277" i="1"/>
  <c r="K277" i="1"/>
  <c r="H277" i="1"/>
  <c r="E277" i="1"/>
  <c r="Z276" i="1"/>
  <c r="W276" i="1"/>
  <c r="T276" i="1"/>
  <c r="Q276" i="1"/>
  <c r="N276" i="1"/>
  <c r="K276" i="1"/>
  <c r="H276" i="1"/>
  <c r="E276" i="1"/>
  <c r="Z275" i="1"/>
  <c r="W275" i="1"/>
  <c r="T275" i="1"/>
  <c r="Q275" i="1"/>
  <c r="N275" i="1"/>
  <c r="K275" i="1"/>
  <c r="H275" i="1"/>
  <c r="E275" i="1"/>
  <c r="Z274" i="1"/>
  <c r="W274" i="1"/>
  <c r="T274" i="1"/>
  <c r="Q274" i="1"/>
  <c r="N274" i="1"/>
  <c r="K274" i="1"/>
  <c r="H274" i="1"/>
  <c r="E274" i="1"/>
  <c r="Z273" i="1"/>
  <c r="W273" i="1"/>
  <c r="T273" i="1"/>
  <c r="Q273" i="1"/>
  <c r="N273" i="1"/>
  <c r="K273" i="1"/>
  <c r="H273" i="1"/>
  <c r="E273" i="1"/>
  <c r="Z272" i="1"/>
  <c r="W272" i="1"/>
  <c r="T272" i="1"/>
  <c r="Q272" i="1"/>
  <c r="N272" i="1"/>
  <c r="K272" i="1"/>
  <c r="H272" i="1"/>
  <c r="E272" i="1"/>
  <c r="Z271" i="1"/>
  <c r="W271" i="1"/>
  <c r="T271" i="1"/>
  <c r="Q271" i="1"/>
  <c r="N271" i="1"/>
  <c r="K271" i="1"/>
  <c r="H271" i="1"/>
  <c r="E271" i="1"/>
  <c r="Z270" i="1"/>
  <c r="W270" i="1"/>
  <c r="T270" i="1"/>
  <c r="Q270" i="1"/>
  <c r="N270" i="1"/>
  <c r="K270" i="1"/>
  <c r="H270" i="1"/>
  <c r="E270" i="1"/>
  <c r="Z269" i="1"/>
  <c r="W269" i="1"/>
  <c r="T269" i="1"/>
  <c r="Q269" i="1"/>
  <c r="N269" i="1"/>
  <c r="K269" i="1"/>
  <c r="H269" i="1"/>
  <c r="E269" i="1"/>
  <c r="Z268" i="1"/>
  <c r="W268" i="1"/>
  <c r="T268" i="1"/>
  <c r="Q268" i="1"/>
  <c r="N268" i="1"/>
  <c r="K268" i="1"/>
  <c r="H268" i="1"/>
  <c r="E268" i="1"/>
  <c r="Z267" i="1"/>
  <c r="W267" i="1"/>
  <c r="T267" i="1"/>
  <c r="Q267" i="1"/>
  <c r="N267" i="1"/>
  <c r="K267" i="1"/>
  <c r="H267" i="1"/>
  <c r="E267" i="1"/>
  <c r="Z266" i="1"/>
  <c r="W266" i="1"/>
  <c r="T266" i="1"/>
  <c r="Q266" i="1"/>
  <c r="N266" i="1"/>
  <c r="K266" i="1"/>
  <c r="H266" i="1"/>
  <c r="E266" i="1"/>
  <c r="Z265" i="1"/>
  <c r="W265" i="1"/>
  <c r="T265" i="1"/>
  <c r="Q265" i="1"/>
  <c r="N265" i="1"/>
  <c r="K265" i="1"/>
  <c r="H265" i="1"/>
  <c r="E265" i="1"/>
  <c r="Z264" i="1"/>
  <c r="W264" i="1"/>
  <c r="T264" i="1"/>
  <c r="Q264" i="1"/>
  <c r="N264" i="1"/>
  <c r="K264" i="1"/>
  <c r="H264" i="1"/>
  <c r="E264" i="1"/>
  <c r="Z263" i="1"/>
  <c r="W263" i="1"/>
  <c r="T263" i="1"/>
  <c r="Q263" i="1"/>
  <c r="N263" i="1"/>
  <c r="K263" i="1"/>
  <c r="H263" i="1"/>
  <c r="E263" i="1"/>
  <c r="Z262" i="1"/>
  <c r="W262" i="1"/>
  <c r="T262" i="1"/>
  <c r="Q262" i="1"/>
  <c r="N262" i="1"/>
  <c r="K262" i="1"/>
  <c r="H262" i="1"/>
  <c r="E262" i="1"/>
  <c r="Z261" i="1"/>
  <c r="W261" i="1"/>
  <c r="T261" i="1"/>
  <c r="Q261" i="1"/>
  <c r="N261" i="1"/>
  <c r="K261" i="1"/>
  <c r="H261" i="1"/>
  <c r="E261" i="1"/>
  <c r="Z260" i="1"/>
  <c r="W260" i="1"/>
  <c r="T260" i="1"/>
  <c r="Q260" i="1"/>
  <c r="N260" i="1"/>
  <c r="K260" i="1"/>
  <c r="H260" i="1"/>
  <c r="E260" i="1"/>
  <c r="Z259" i="1"/>
  <c r="W259" i="1"/>
  <c r="T259" i="1"/>
  <c r="Q259" i="1"/>
  <c r="N259" i="1"/>
  <c r="K259" i="1"/>
  <c r="H259" i="1"/>
  <c r="E259" i="1"/>
  <c r="Z258" i="1"/>
  <c r="W258" i="1"/>
  <c r="T258" i="1"/>
  <c r="Q258" i="1"/>
  <c r="N258" i="1"/>
  <c r="K258" i="1"/>
  <c r="H258" i="1"/>
  <c r="E258" i="1"/>
  <c r="Z257" i="1"/>
  <c r="W257" i="1"/>
  <c r="T257" i="1"/>
  <c r="Q257" i="1"/>
  <c r="N257" i="1"/>
  <c r="K257" i="1"/>
  <c r="H257" i="1"/>
  <c r="E257" i="1"/>
  <c r="Z256" i="1"/>
  <c r="W256" i="1"/>
  <c r="T256" i="1"/>
  <c r="Q256" i="1"/>
  <c r="N256" i="1"/>
  <c r="K256" i="1"/>
  <c r="H256" i="1"/>
  <c r="E256" i="1"/>
  <c r="Z255" i="1"/>
  <c r="W255" i="1"/>
  <c r="T255" i="1"/>
  <c r="Q255" i="1"/>
  <c r="N255" i="1"/>
  <c r="K255" i="1"/>
  <c r="H255" i="1"/>
  <c r="E255" i="1"/>
  <c r="Z254" i="1"/>
  <c r="W254" i="1"/>
  <c r="T254" i="1"/>
  <c r="Q254" i="1"/>
  <c r="N254" i="1"/>
  <c r="K254" i="1"/>
  <c r="H254" i="1"/>
  <c r="E254" i="1"/>
  <c r="Z253" i="1"/>
  <c r="W253" i="1"/>
  <c r="T253" i="1"/>
  <c r="Q253" i="1"/>
  <c r="N253" i="1"/>
  <c r="K253" i="1"/>
  <c r="H253" i="1"/>
  <c r="E253" i="1"/>
  <c r="Z252" i="1"/>
  <c r="W252" i="1"/>
  <c r="T252" i="1"/>
  <c r="Q252" i="1"/>
  <c r="N252" i="1"/>
  <c r="K252" i="1"/>
  <c r="H252" i="1"/>
  <c r="E252" i="1"/>
  <c r="Z251" i="1"/>
  <c r="W251" i="1"/>
  <c r="T251" i="1"/>
  <c r="Q251" i="1"/>
  <c r="N251" i="1"/>
  <c r="K251" i="1"/>
  <c r="H251" i="1"/>
  <c r="E251" i="1"/>
  <c r="Z250" i="1"/>
  <c r="W250" i="1"/>
  <c r="T250" i="1"/>
  <c r="Q250" i="1"/>
  <c r="N250" i="1"/>
  <c r="K250" i="1"/>
  <c r="H250" i="1"/>
  <c r="E250" i="1"/>
  <c r="Z249" i="1"/>
  <c r="W249" i="1"/>
  <c r="T249" i="1"/>
  <c r="Q249" i="1"/>
  <c r="N249" i="1"/>
  <c r="K249" i="1"/>
  <c r="H249" i="1"/>
  <c r="E249" i="1"/>
  <c r="Z248" i="1"/>
  <c r="W248" i="1"/>
  <c r="T248" i="1"/>
  <c r="Q248" i="1"/>
  <c r="N248" i="1"/>
  <c r="K248" i="1"/>
  <c r="H248" i="1"/>
  <c r="E248" i="1"/>
  <c r="Z247" i="1"/>
  <c r="W247" i="1"/>
  <c r="T247" i="1"/>
  <c r="Q247" i="1"/>
  <c r="N247" i="1"/>
  <c r="K247" i="1"/>
  <c r="H247" i="1"/>
  <c r="E247" i="1"/>
  <c r="Z246" i="1"/>
  <c r="W246" i="1"/>
  <c r="T246" i="1"/>
  <c r="Q246" i="1"/>
  <c r="N246" i="1"/>
  <c r="K246" i="1"/>
  <c r="H246" i="1"/>
  <c r="E246" i="1"/>
  <c r="Z245" i="1"/>
  <c r="W245" i="1"/>
  <c r="T245" i="1"/>
  <c r="Q245" i="1"/>
  <c r="N245" i="1"/>
  <c r="K245" i="1"/>
  <c r="H245" i="1"/>
  <c r="E245" i="1"/>
  <c r="Z244" i="1"/>
  <c r="W244" i="1"/>
  <c r="T244" i="1"/>
  <c r="Q244" i="1"/>
  <c r="N244" i="1"/>
  <c r="K244" i="1"/>
  <c r="H244" i="1"/>
  <c r="E244" i="1"/>
  <c r="Z243" i="1"/>
  <c r="W243" i="1"/>
  <c r="T243" i="1"/>
  <c r="Q243" i="1"/>
  <c r="N243" i="1"/>
  <c r="K243" i="1"/>
  <c r="H243" i="1"/>
  <c r="E243" i="1"/>
  <c r="Z242" i="1"/>
  <c r="W242" i="1"/>
  <c r="T242" i="1"/>
  <c r="Q242" i="1"/>
  <c r="N242" i="1"/>
  <c r="K242" i="1"/>
  <c r="H242" i="1"/>
  <c r="E242" i="1"/>
  <c r="Z241" i="1"/>
  <c r="W241" i="1"/>
  <c r="T241" i="1"/>
  <c r="Q241" i="1"/>
  <c r="N241" i="1"/>
  <c r="K241" i="1"/>
  <c r="H241" i="1"/>
  <c r="E241" i="1"/>
  <c r="Z240" i="1"/>
  <c r="W240" i="1"/>
  <c r="T240" i="1"/>
  <c r="Q240" i="1"/>
  <c r="N240" i="1"/>
  <c r="K240" i="1"/>
  <c r="H240" i="1"/>
  <c r="E240" i="1"/>
  <c r="Z239" i="1"/>
  <c r="W239" i="1"/>
  <c r="T239" i="1"/>
  <c r="Q239" i="1"/>
  <c r="N239" i="1"/>
  <c r="K239" i="1"/>
  <c r="H239" i="1"/>
  <c r="E239" i="1"/>
  <c r="Z238" i="1"/>
  <c r="W238" i="1"/>
  <c r="T238" i="1"/>
  <c r="Q238" i="1"/>
  <c r="N238" i="1"/>
  <c r="K238" i="1"/>
  <c r="H238" i="1"/>
  <c r="E238" i="1"/>
  <c r="Z237" i="1"/>
  <c r="W237" i="1"/>
  <c r="T237" i="1"/>
  <c r="Q237" i="1"/>
  <c r="N237" i="1"/>
  <c r="K237" i="1"/>
  <c r="H237" i="1"/>
  <c r="E237" i="1"/>
  <c r="Z236" i="1"/>
  <c r="W236" i="1"/>
  <c r="T236" i="1"/>
  <c r="Q236" i="1"/>
  <c r="N236" i="1"/>
  <c r="K236" i="1"/>
  <c r="H236" i="1"/>
  <c r="E236" i="1"/>
  <c r="Z235" i="1"/>
  <c r="W235" i="1"/>
  <c r="T235" i="1"/>
  <c r="Q235" i="1"/>
  <c r="N235" i="1"/>
  <c r="K235" i="1"/>
  <c r="H235" i="1"/>
  <c r="E235" i="1"/>
  <c r="Z234" i="1"/>
  <c r="W234" i="1"/>
  <c r="T234" i="1"/>
  <c r="Q234" i="1"/>
  <c r="N234" i="1"/>
  <c r="K234" i="1"/>
  <c r="H234" i="1"/>
  <c r="E234" i="1"/>
  <c r="Z233" i="1"/>
  <c r="W233" i="1"/>
  <c r="T233" i="1"/>
  <c r="Q233" i="1"/>
  <c r="N233" i="1"/>
  <c r="K233" i="1"/>
  <c r="H233" i="1"/>
  <c r="E233" i="1"/>
  <c r="Z232" i="1"/>
  <c r="W232" i="1"/>
  <c r="T232" i="1"/>
  <c r="Q232" i="1"/>
  <c r="N232" i="1"/>
  <c r="K232" i="1"/>
  <c r="H232" i="1"/>
  <c r="E232" i="1"/>
  <c r="Z231" i="1"/>
  <c r="W231" i="1"/>
  <c r="T231" i="1"/>
  <c r="Q231" i="1"/>
  <c r="N231" i="1"/>
  <c r="K231" i="1"/>
  <c r="H231" i="1"/>
  <c r="E231" i="1"/>
  <c r="Z230" i="1"/>
  <c r="W230" i="1"/>
  <c r="T230" i="1"/>
  <c r="Q230" i="1"/>
  <c r="N230" i="1"/>
  <c r="K230" i="1"/>
  <c r="H230" i="1"/>
  <c r="E230" i="1"/>
  <c r="Z229" i="1"/>
  <c r="W229" i="1"/>
  <c r="T229" i="1"/>
  <c r="Q229" i="1"/>
  <c r="N229" i="1"/>
  <c r="K229" i="1"/>
  <c r="H229" i="1"/>
  <c r="E229" i="1"/>
  <c r="Z228" i="1"/>
  <c r="W228" i="1"/>
  <c r="T228" i="1"/>
  <c r="Q228" i="1"/>
  <c r="N228" i="1"/>
  <c r="K228" i="1"/>
  <c r="H228" i="1"/>
  <c r="E228" i="1"/>
  <c r="Z227" i="1"/>
  <c r="W227" i="1"/>
  <c r="T227" i="1"/>
  <c r="Q227" i="1"/>
  <c r="N227" i="1"/>
  <c r="K227" i="1"/>
  <c r="H227" i="1"/>
  <c r="E227" i="1"/>
  <c r="Z226" i="1"/>
  <c r="W226" i="1"/>
  <c r="T226" i="1"/>
  <c r="Q226" i="1"/>
  <c r="N226" i="1"/>
  <c r="K226" i="1"/>
  <c r="H226" i="1"/>
  <c r="E226" i="1"/>
  <c r="Z225" i="1"/>
  <c r="W225" i="1"/>
  <c r="T225" i="1"/>
  <c r="Q225" i="1"/>
  <c r="N225" i="1"/>
  <c r="K225" i="1"/>
  <c r="H225" i="1"/>
  <c r="E225" i="1"/>
  <c r="Z224" i="1"/>
  <c r="W224" i="1"/>
  <c r="T224" i="1"/>
  <c r="Q224" i="1"/>
  <c r="N224" i="1"/>
  <c r="K224" i="1"/>
  <c r="H224" i="1"/>
  <c r="E224" i="1"/>
  <c r="Z223" i="1"/>
  <c r="W223" i="1"/>
  <c r="T223" i="1"/>
  <c r="Q223" i="1"/>
  <c r="N223" i="1"/>
  <c r="K223" i="1"/>
  <c r="H223" i="1"/>
  <c r="E223" i="1"/>
  <c r="Z222" i="1"/>
  <c r="W222" i="1"/>
  <c r="T222" i="1"/>
  <c r="Q222" i="1"/>
  <c r="N222" i="1"/>
  <c r="K222" i="1"/>
  <c r="H222" i="1"/>
  <c r="E222" i="1"/>
  <c r="Z221" i="1"/>
  <c r="W221" i="1"/>
  <c r="T221" i="1"/>
  <c r="Q221" i="1"/>
  <c r="N221" i="1"/>
  <c r="K221" i="1"/>
  <c r="H221" i="1"/>
  <c r="E221" i="1"/>
  <c r="Z220" i="1"/>
  <c r="W220" i="1"/>
  <c r="T220" i="1"/>
  <c r="Q220" i="1"/>
  <c r="N220" i="1"/>
  <c r="K220" i="1"/>
  <c r="H220" i="1"/>
  <c r="E220" i="1"/>
  <c r="Z219" i="1"/>
  <c r="W219" i="1"/>
  <c r="T219" i="1"/>
  <c r="Q219" i="1"/>
  <c r="N219" i="1"/>
  <c r="K219" i="1"/>
  <c r="H219" i="1"/>
  <c r="E219" i="1"/>
  <c r="Z218" i="1"/>
  <c r="W218" i="1"/>
  <c r="T218" i="1"/>
  <c r="Q218" i="1"/>
  <c r="N218" i="1"/>
  <c r="K218" i="1"/>
  <c r="H218" i="1"/>
  <c r="E218" i="1"/>
  <c r="Z217" i="1"/>
  <c r="W217" i="1"/>
  <c r="T217" i="1"/>
  <c r="Q217" i="1"/>
  <c r="N217" i="1"/>
  <c r="K217" i="1"/>
  <c r="H217" i="1"/>
  <c r="E217" i="1"/>
  <c r="Z216" i="1"/>
  <c r="W216" i="1"/>
  <c r="T216" i="1"/>
  <c r="Q216" i="1"/>
  <c r="N216" i="1"/>
  <c r="K216" i="1"/>
  <c r="H216" i="1"/>
  <c r="E216" i="1"/>
  <c r="Z215" i="1"/>
  <c r="W215" i="1"/>
  <c r="T215" i="1"/>
  <c r="Q215" i="1"/>
  <c r="N215" i="1"/>
  <c r="K215" i="1"/>
  <c r="H215" i="1"/>
  <c r="E215" i="1"/>
  <c r="Z214" i="1"/>
  <c r="W214" i="1"/>
  <c r="T214" i="1"/>
  <c r="Q214" i="1"/>
  <c r="N214" i="1"/>
  <c r="K214" i="1"/>
  <c r="H214" i="1"/>
  <c r="E214" i="1"/>
  <c r="Z213" i="1"/>
  <c r="W213" i="1"/>
  <c r="T213" i="1"/>
  <c r="Q213" i="1"/>
  <c r="N213" i="1"/>
  <c r="K213" i="1"/>
  <c r="H213" i="1"/>
  <c r="E213" i="1"/>
  <c r="Z212" i="1"/>
  <c r="W212" i="1"/>
  <c r="T212" i="1"/>
  <c r="Q212" i="1"/>
  <c r="N212" i="1"/>
  <c r="K212" i="1"/>
  <c r="H212" i="1"/>
  <c r="E212" i="1"/>
  <c r="Z211" i="1"/>
  <c r="W211" i="1"/>
  <c r="T211" i="1"/>
  <c r="Q211" i="1"/>
  <c r="N211" i="1"/>
  <c r="K211" i="1"/>
  <c r="H211" i="1"/>
  <c r="E211" i="1"/>
  <c r="Z210" i="1"/>
  <c r="W210" i="1"/>
  <c r="T210" i="1"/>
  <c r="Q210" i="1"/>
  <c r="N210" i="1"/>
  <c r="K210" i="1"/>
  <c r="H210" i="1"/>
  <c r="E210" i="1"/>
  <c r="Z209" i="1"/>
  <c r="W209" i="1"/>
  <c r="T209" i="1"/>
  <c r="Q209" i="1"/>
  <c r="N209" i="1"/>
  <c r="K209" i="1"/>
  <c r="H209" i="1"/>
  <c r="E209" i="1"/>
  <c r="Z208" i="1"/>
  <c r="W208" i="1"/>
  <c r="T208" i="1"/>
  <c r="Q208" i="1"/>
  <c r="N208" i="1"/>
  <c r="K208" i="1"/>
  <c r="H208" i="1"/>
  <c r="E208" i="1"/>
  <c r="Z207" i="1"/>
  <c r="W207" i="1"/>
  <c r="T207" i="1"/>
  <c r="Q207" i="1"/>
  <c r="N207" i="1"/>
  <c r="K207" i="1"/>
  <c r="H207" i="1"/>
  <c r="E207" i="1"/>
  <c r="Z206" i="1"/>
  <c r="W206" i="1"/>
  <c r="T206" i="1"/>
  <c r="Q206" i="1"/>
  <c r="N206" i="1"/>
  <c r="K206" i="1"/>
  <c r="H206" i="1"/>
  <c r="E206" i="1"/>
  <c r="Z205" i="1"/>
  <c r="W205" i="1"/>
  <c r="T205" i="1"/>
  <c r="Q205" i="1"/>
  <c r="N205" i="1"/>
  <c r="K205" i="1"/>
  <c r="H205" i="1"/>
  <c r="E205" i="1"/>
  <c r="Z204" i="1"/>
  <c r="W204" i="1"/>
  <c r="T204" i="1"/>
  <c r="Q204" i="1"/>
  <c r="N204" i="1"/>
  <c r="K204" i="1"/>
  <c r="H204" i="1"/>
  <c r="E204" i="1"/>
  <c r="Z203" i="1"/>
  <c r="W203" i="1"/>
  <c r="T203" i="1"/>
  <c r="Q203" i="1"/>
  <c r="N203" i="1"/>
  <c r="K203" i="1"/>
  <c r="H203" i="1"/>
  <c r="E203" i="1"/>
  <c r="Z202" i="1"/>
  <c r="W202" i="1"/>
  <c r="T202" i="1"/>
  <c r="Q202" i="1"/>
  <c r="N202" i="1"/>
  <c r="K202" i="1"/>
  <c r="H202" i="1"/>
  <c r="E202" i="1"/>
  <c r="Z201" i="1"/>
  <c r="W201" i="1"/>
  <c r="T201" i="1"/>
  <c r="Q201" i="1"/>
  <c r="N201" i="1"/>
  <c r="K201" i="1"/>
  <c r="H201" i="1"/>
  <c r="E201" i="1"/>
  <c r="Z200" i="1"/>
  <c r="W200" i="1"/>
  <c r="T200" i="1"/>
  <c r="Q200" i="1"/>
  <c r="N200" i="1"/>
  <c r="K200" i="1"/>
  <c r="H200" i="1"/>
  <c r="E200" i="1"/>
  <c r="Z199" i="1"/>
  <c r="W199" i="1"/>
  <c r="T199" i="1"/>
  <c r="Q199" i="1"/>
  <c r="Q340" i="1" s="1"/>
  <c r="N199" i="1"/>
  <c r="K199" i="1"/>
  <c r="H199" i="1"/>
  <c r="E199" i="1"/>
  <c r="H192" i="1"/>
  <c r="H191" i="1"/>
  <c r="H190" i="1"/>
  <c r="H189" i="1"/>
  <c r="H188" i="1"/>
  <c r="H187" i="1"/>
  <c r="H186" i="1"/>
  <c r="H185" i="1"/>
  <c r="H184" i="1"/>
  <c r="H183" i="1"/>
  <c r="H182" i="1"/>
  <c r="H181" i="1"/>
  <c r="H180" i="1"/>
  <c r="N179" i="1"/>
  <c r="H179" i="1"/>
  <c r="W178" i="1"/>
  <c r="N178" i="1"/>
  <c r="H178" i="1"/>
  <c r="W177" i="1"/>
  <c r="N177" i="1"/>
  <c r="H177" i="1"/>
  <c r="W176" i="1"/>
  <c r="N176" i="1"/>
  <c r="H176" i="1"/>
  <c r="W175" i="1"/>
  <c r="N175" i="1"/>
  <c r="H175" i="1"/>
  <c r="Z174" i="1"/>
  <c r="W174" i="1"/>
  <c r="N174" i="1"/>
  <c r="H174" i="1"/>
  <c r="Z173" i="1"/>
  <c r="W173" i="1"/>
  <c r="N173" i="1"/>
  <c r="H173" i="1"/>
  <c r="Z172" i="1"/>
  <c r="W172" i="1"/>
  <c r="N172" i="1"/>
  <c r="H172" i="1"/>
  <c r="Z171" i="1"/>
  <c r="W171" i="1"/>
  <c r="N171" i="1"/>
  <c r="H171" i="1"/>
  <c r="Z170" i="1"/>
  <c r="W170" i="1"/>
  <c r="N170" i="1"/>
  <c r="H170" i="1"/>
  <c r="Z169" i="1"/>
  <c r="W169" i="1"/>
  <c r="N169" i="1"/>
  <c r="H169" i="1"/>
  <c r="Z168" i="1"/>
  <c r="W168" i="1"/>
  <c r="N168" i="1"/>
  <c r="H168" i="1"/>
  <c r="Z167" i="1"/>
  <c r="W167" i="1"/>
  <c r="N167" i="1"/>
  <c r="H167" i="1"/>
  <c r="Z166" i="1"/>
  <c r="W166" i="1"/>
  <c r="T166" i="1"/>
  <c r="N166" i="1"/>
  <c r="H166" i="1"/>
  <c r="E166" i="1"/>
  <c r="Z165" i="1"/>
  <c r="W165" i="1"/>
  <c r="T165" i="1"/>
  <c r="N165" i="1"/>
  <c r="H165" i="1"/>
  <c r="E165" i="1"/>
  <c r="Z164" i="1"/>
  <c r="W164" i="1"/>
  <c r="T164" i="1"/>
  <c r="N164" i="1"/>
  <c r="H164" i="1"/>
  <c r="E164" i="1"/>
  <c r="Z163" i="1"/>
  <c r="W163" i="1"/>
  <c r="T163" i="1"/>
  <c r="N163" i="1"/>
  <c r="K163" i="1"/>
  <c r="H163" i="1"/>
  <c r="E163" i="1"/>
  <c r="Z162" i="1"/>
  <c r="W162" i="1"/>
  <c r="T162" i="1"/>
  <c r="N162" i="1"/>
  <c r="K162" i="1"/>
  <c r="H162" i="1"/>
  <c r="E162" i="1"/>
  <c r="Z161" i="1"/>
  <c r="W161" i="1"/>
  <c r="T161" i="1"/>
  <c r="N161" i="1"/>
  <c r="K161" i="1"/>
  <c r="H161" i="1"/>
  <c r="E161" i="1"/>
  <c r="Z160" i="1"/>
  <c r="W160" i="1"/>
  <c r="T160" i="1"/>
  <c r="N160" i="1"/>
  <c r="K160" i="1"/>
  <c r="H160" i="1"/>
  <c r="E160" i="1"/>
  <c r="Z159" i="1"/>
  <c r="W159" i="1"/>
  <c r="T159" i="1"/>
  <c r="N159" i="1"/>
  <c r="K159" i="1"/>
  <c r="H159" i="1"/>
  <c r="E159" i="1"/>
  <c r="Z158" i="1"/>
  <c r="W158" i="1"/>
  <c r="T158" i="1"/>
  <c r="N158" i="1"/>
  <c r="K158" i="1"/>
  <c r="H158" i="1"/>
  <c r="E158" i="1"/>
  <c r="Z157" i="1"/>
  <c r="W157" i="1"/>
  <c r="T157" i="1"/>
  <c r="Q157" i="1"/>
  <c r="N157" i="1"/>
  <c r="K157" i="1"/>
  <c r="H157" i="1"/>
  <c r="E157" i="1"/>
  <c r="Z156" i="1"/>
  <c r="W156" i="1"/>
  <c r="T156" i="1"/>
  <c r="Q156" i="1"/>
  <c r="N156" i="1"/>
  <c r="K156" i="1"/>
  <c r="H156" i="1"/>
  <c r="E156" i="1"/>
  <c r="Z155" i="1"/>
  <c r="W155" i="1"/>
  <c r="T155" i="1"/>
  <c r="Q155" i="1"/>
  <c r="N155" i="1"/>
  <c r="K155" i="1"/>
  <c r="H155" i="1"/>
  <c r="E155" i="1"/>
  <c r="Z154" i="1"/>
  <c r="W154" i="1"/>
  <c r="T154" i="1"/>
  <c r="Q154" i="1"/>
  <c r="N154" i="1"/>
  <c r="K154" i="1"/>
  <c r="H154" i="1"/>
  <c r="E154" i="1"/>
  <c r="Z153" i="1"/>
  <c r="W153" i="1"/>
  <c r="T153" i="1"/>
  <c r="Q153" i="1"/>
  <c r="N153" i="1"/>
  <c r="K153" i="1"/>
  <c r="H153" i="1"/>
  <c r="E153" i="1"/>
  <c r="Z152" i="1"/>
  <c r="W152" i="1"/>
  <c r="T152" i="1"/>
  <c r="Q152" i="1"/>
  <c r="N152" i="1"/>
  <c r="K152" i="1"/>
  <c r="H152" i="1"/>
  <c r="E152" i="1"/>
  <c r="Z151" i="1"/>
  <c r="W151" i="1"/>
  <c r="T151" i="1"/>
  <c r="Q151" i="1"/>
  <c r="N151" i="1"/>
  <c r="K151" i="1"/>
  <c r="H151" i="1"/>
  <c r="E151" i="1"/>
  <c r="Z150" i="1"/>
  <c r="W150" i="1"/>
  <c r="T150" i="1"/>
  <c r="Q150" i="1"/>
  <c r="N150" i="1"/>
  <c r="K150" i="1"/>
  <c r="H150" i="1"/>
  <c r="E150" i="1"/>
  <c r="Z149" i="1"/>
  <c r="W149" i="1"/>
  <c r="T149" i="1"/>
  <c r="Q149" i="1"/>
  <c r="N149" i="1"/>
  <c r="K149" i="1"/>
  <c r="H149" i="1"/>
  <c r="E149" i="1"/>
  <c r="Z148" i="1"/>
  <c r="W148" i="1"/>
  <c r="T148" i="1"/>
  <c r="Q148" i="1"/>
  <c r="N148" i="1"/>
  <c r="K148" i="1"/>
  <c r="H148" i="1"/>
  <c r="E148" i="1"/>
  <c r="Z147" i="1"/>
  <c r="W147" i="1"/>
  <c r="T147" i="1"/>
  <c r="Q147" i="1"/>
  <c r="N147" i="1"/>
  <c r="K147" i="1"/>
  <c r="H147" i="1"/>
  <c r="E147" i="1"/>
  <c r="Z146" i="1"/>
  <c r="W146" i="1"/>
  <c r="T146" i="1"/>
  <c r="Q146" i="1"/>
  <c r="N146" i="1"/>
  <c r="K146" i="1"/>
  <c r="H146" i="1"/>
  <c r="E146" i="1"/>
  <c r="Z145" i="1"/>
  <c r="W145" i="1"/>
  <c r="T145" i="1"/>
  <c r="Q145" i="1"/>
  <c r="N145" i="1"/>
  <c r="K145" i="1"/>
  <c r="H145" i="1"/>
  <c r="E145" i="1"/>
  <c r="Z144" i="1"/>
  <c r="W144" i="1"/>
  <c r="T144" i="1"/>
  <c r="Q144" i="1"/>
  <c r="N144" i="1"/>
  <c r="K144" i="1"/>
  <c r="H144" i="1"/>
  <c r="E144" i="1"/>
  <c r="Z143" i="1"/>
  <c r="W143" i="1"/>
  <c r="T143" i="1"/>
  <c r="Q143" i="1"/>
  <c r="N143" i="1"/>
  <c r="K143" i="1"/>
  <c r="H143" i="1"/>
  <c r="E143" i="1"/>
  <c r="Z142" i="1"/>
  <c r="W142" i="1"/>
  <c r="T142" i="1"/>
  <c r="Q142" i="1"/>
  <c r="N142" i="1"/>
  <c r="K142" i="1"/>
  <c r="H142" i="1"/>
  <c r="E142" i="1"/>
  <c r="Z141" i="1"/>
  <c r="W141" i="1"/>
  <c r="T141" i="1"/>
  <c r="Q141" i="1"/>
  <c r="N141" i="1"/>
  <c r="K141" i="1"/>
  <c r="H141" i="1"/>
  <c r="E141" i="1"/>
  <c r="Z140" i="1"/>
  <c r="W140" i="1"/>
  <c r="T140" i="1"/>
  <c r="Q140" i="1"/>
  <c r="N140" i="1"/>
  <c r="K140" i="1"/>
  <c r="H140" i="1"/>
  <c r="E140" i="1"/>
  <c r="Z139" i="1"/>
  <c r="W139" i="1"/>
  <c r="T139" i="1"/>
  <c r="Q139" i="1"/>
  <c r="N139" i="1"/>
  <c r="K139" i="1"/>
  <c r="H139" i="1"/>
  <c r="E139" i="1"/>
  <c r="Z138" i="1"/>
  <c r="W138" i="1"/>
  <c r="T138" i="1"/>
  <c r="Q138" i="1"/>
  <c r="N138" i="1"/>
  <c r="K138" i="1"/>
  <c r="H138" i="1"/>
  <c r="E138" i="1"/>
  <c r="Z137" i="1"/>
  <c r="W137" i="1"/>
  <c r="T137" i="1"/>
  <c r="Q137" i="1"/>
  <c r="N137" i="1"/>
  <c r="K137" i="1"/>
  <c r="H137" i="1"/>
  <c r="E137" i="1"/>
  <c r="Z136" i="1"/>
  <c r="W136" i="1"/>
  <c r="T136" i="1"/>
  <c r="Q136" i="1"/>
  <c r="N136" i="1"/>
  <c r="K136" i="1"/>
  <c r="H136" i="1"/>
  <c r="E136" i="1"/>
  <c r="Z135" i="1"/>
  <c r="W135" i="1"/>
  <c r="T135" i="1"/>
  <c r="Q135" i="1"/>
  <c r="N135" i="1"/>
  <c r="K135" i="1"/>
  <c r="H135" i="1"/>
  <c r="E135" i="1"/>
  <c r="Z134" i="1"/>
  <c r="W134" i="1"/>
  <c r="T134" i="1"/>
  <c r="Q134" i="1"/>
  <c r="N134" i="1"/>
  <c r="K134" i="1"/>
  <c r="H134" i="1"/>
  <c r="E134" i="1"/>
  <c r="Z133" i="1"/>
  <c r="W133" i="1"/>
  <c r="T133" i="1"/>
  <c r="Q133" i="1"/>
  <c r="N133" i="1"/>
  <c r="K133" i="1"/>
  <c r="H133" i="1"/>
  <c r="E133" i="1"/>
  <c r="Z132" i="1"/>
  <c r="W132" i="1"/>
  <c r="T132" i="1"/>
  <c r="Q132" i="1"/>
  <c r="N132" i="1"/>
  <c r="K132" i="1"/>
  <c r="H132" i="1"/>
  <c r="E132" i="1"/>
  <c r="Z131" i="1"/>
  <c r="W131" i="1"/>
  <c r="T131" i="1"/>
  <c r="Q131" i="1"/>
  <c r="N131" i="1"/>
  <c r="K131" i="1"/>
  <c r="H131" i="1"/>
  <c r="E131" i="1"/>
  <c r="Z130" i="1"/>
  <c r="W130" i="1"/>
  <c r="T130" i="1"/>
  <c r="Q130" i="1"/>
  <c r="N130" i="1"/>
  <c r="K130" i="1"/>
  <c r="H130" i="1"/>
  <c r="E130" i="1"/>
  <c r="Z129" i="1"/>
  <c r="W129" i="1"/>
  <c r="T129" i="1"/>
  <c r="Q129" i="1"/>
  <c r="N129" i="1"/>
  <c r="K129" i="1"/>
  <c r="H129" i="1"/>
  <c r="E129" i="1"/>
  <c r="Z128" i="1"/>
  <c r="W128" i="1"/>
  <c r="T128" i="1"/>
  <c r="Q128" i="1"/>
  <c r="N128" i="1"/>
  <c r="K128" i="1"/>
  <c r="H128" i="1"/>
  <c r="E128" i="1"/>
  <c r="Z127" i="1"/>
  <c r="W127" i="1"/>
  <c r="T127" i="1"/>
  <c r="Q127" i="1"/>
  <c r="N127" i="1"/>
  <c r="K127" i="1"/>
  <c r="H127" i="1"/>
  <c r="E127" i="1"/>
  <c r="Z126" i="1"/>
  <c r="W126" i="1"/>
  <c r="T126" i="1"/>
  <c r="Q126" i="1"/>
  <c r="N126" i="1"/>
  <c r="K126" i="1"/>
  <c r="H126" i="1"/>
  <c r="E126" i="1"/>
  <c r="Z125" i="1"/>
  <c r="W125" i="1"/>
  <c r="T125" i="1"/>
  <c r="Q125" i="1"/>
  <c r="N125" i="1"/>
  <c r="K125" i="1"/>
  <c r="H125" i="1"/>
  <c r="E125" i="1"/>
  <c r="Z124" i="1"/>
  <c r="W124" i="1"/>
  <c r="T124" i="1"/>
  <c r="Q124" i="1"/>
  <c r="N124" i="1"/>
  <c r="K124" i="1"/>
  <c r="H124" i="1"/>
  <c r="E124" i="1"/>
  <c r="Z123" i="1"/>
  <c r="W123" i="1"/>
  <c r="T123" i="1"/>
  <c r="Q123" i="1"/>
  <c r="N123" i="1"/>
  <c r="K123" i="1"/>
  <c r="H123" i="1"/>
  <c r="E123" i="1"/>
  <c r="Z122" i="1"/>
  <c r="W122" i="1"/>
  <c r="T122" i="1"/>
  <c r="Q122" i="1"/>
  <c r="N122" i="1"/>
  <c r="K122" i="1"/>
  <c r="H122" i="1"/>
  <c r="E122" i="1"/>
  <c r="Z121" i="1"/>
  <c r="W121" i="1"/>
  <c r="T121" i="1"/>
  <c r="Q121" i="1"/>
  <c r="N121" i="1"/>
  <c r="K121" i="1"/>
  <c r="H121" i="1"/>
  <c r="E121" i="1"/>
  <c r="Z120" i="1"/>
  <c r="W120" i="1"/>
  <c r="T120" i="1"/>
  <c r="Q120" i="1"/>
  <c r="N120" i="1"/>
  <c r="K120" i="1"/>
  <c r="H120" i="1"/>
  <c r="E120" i="1"/>
  <c r="Z119" i="1"/>
  <c r="W119" i="1"/>
  <c r="T119" i="1"/>
  <c r="Q119" i="1"/>
  <c r="N119" i="1"/>
  <c r="K119" i="1"/>
  <c r="H119" i="1"/>
  <c r="E119" i="1"/>
  <c r="Z118" i="1"/>
  <c r="W118" i="1"/>
  <c r="T118" i="1"/>
  <c r="Q118" i="1"/>
  <c r="N118" i="1"/>
  <c r="K118" i="1"/>
  <c r="H118" i="1"/>
  <c r="E118" i="1"/>
  <c r="Z117" i="1"/>
  <c r="W117" i="1"/>
  <c r="T117" i="1"/>
  <c r="Q117" i="1"/>
  <c r="N117" i="1"/>
  <c r="K117" i="1"/>
  <c r="H117" i="1"/>
  <c r="E117" i="1"/>
  <c r="Z116" i="1"/>
  <c r="W116" i="1"/>
  <c r="T116" i="1"/>
  <c r="Q116" i="1"/>
  <c r="N116" i="1"/>
  <c r="K116" i="1"/>
  <c r="H116" i="1"/>
  <c r="E116" i="1"/>
  <c r="Z115" i="1"/>
  <c r="W115" i="1"/>
  <c r="T115" i="1"/>
  <c r="Q115" i="1"/>
  <c r="N115" i="1"/>
  <c r="K115" i="1"/>
  <c r="H115" i="1"/>
  <c r="E115" i="1"/>
  <c r="Z114" i="1"/>
  <c r="W114" i="1"/>
  <c r="T114" i="1"/>
  <c r="Q114" i="1"/>
  <c r="N114" i="1"/>
  <c r="K114" i="1"/>
  <c r="H114" i="1"/>
  <c r="E114" i="1"/>
  <c r="Z113" i="1"/>
  <c r="W113" i="1"/>
  <c r="T113" i="1"/>
  <c r="Q113" i="1"/>
  <c r="N113" i="1"/>
  <c r="K113" i="1"/>
  <c r="H113" i="1"/>
  <c r="E113" i="1"/>
  <c r="Z112" i="1"/>
  <c r="W112" i="1"/>
  <c r="T112" i="1"/>
  <c r="Q112" i="1"/>
  <c r="N112" i="1"/>
  <c r="K112" i="1"/>
  <c r="H112" i="1"/>
  <c r="E112" i="1"/>
  <c r="Z111" i="1"/>
  <c r="W111" i="1"/>
  <c r="T111" i="1"/>
  <c r="Q111" i="1"/>
  <c r="N111" i="1"/>
  <c r="K111" i="1"/>
  <c r="H111" i="1"/>
  <c r="E111" i="1"/>
  <c r="Z110" i="1"/>
  <c r="W110" i="1"/>
  <c r="T110" i="1"/>
  <c r="Q110" i="1"/>
  <c r="N110" i="1"/>
  <c r="K110" i="1"/>
  <c r="H110" i="1"/>
  <c r="E110" i="1"/>
  <c r="Z109" i="1"/>
  <c r="W109" i="1"/>
  <c r="T109" i="1"/>
  <c r="Q109" i="1"/>
  <c r="N109" i="1"/>
  <c r="K109" i="1"/>
  <c r="H109" i="1"/>
  <c r="E109" i="1"/>
  <c r="Z108" i="1"/>
  <c r="W108" i="1"/>
  <c r="T108" i="1"/>
  <c r="Q108" i="1"/>
  <c r="N108" i="1"/>
  <c r="K108" i="1"/>
  <c r="H108" i="1"/>
  <c r="E108" i="1"/>
  <c r="Z107" i="1"/>
  <c r="W107" i="1"/>
  <c r="T107" i="1"/>
  <c r="Q107" i="1"/>
  <c r="N107" i="1"/>
  <c r="K107" i="1"/>
  <c r="H107" i="1"/>
  <c r="E107" i="1"/>
  <c r="Z106" i="1"/>
  <c r="W106" i="1"/>
  <c r="T106" i="1"/>
  <c r="Q106" i="1"/>
  <c r="N106" i="1"/>
  <c r="K106" i="1"/>
  <c r="H106" i="1"/>
  <c r="E106" i="1"/>
  <c r="Z105" i="1"/>
  <c r="W105" i="1"/>
  <c r="T105" i="1"/>
  <c r="Q105" i="1"/>
  <c r="N105" i="1"/>
  <c r="K105" i="1"/>
  <c r="H105" i="1"/>
  <c r="E105" i="1"/>
  <c r="Z104" i="1"/>
  <c r="W104" i="1"/>
  <c r="T104" i="1"/>
  <c r="Q104" i="1"/>
  <c r="N104" i="1"/>
  <c r="K104" i="1"/>
  <c r="H104" i="1"/>
  <c r="E104" i="1"/>
  <c r="Z103" i="1"/>
  <c r="W103" i="1"/>
  <c r="T103" i="1"/>
  <c r="Q103" i="1"/>
  <c r="N103" i="1"/>
  <c r="K103" i="1"/>
  <c r="H103" i="1"/>
  <c r="E103" i="1"/>
  <c r="Z102" i="1"/>
  <c r="W102" i="1"/>
  <c r="T102" i="1"/>
  <c r="Q102" i="1"/>
  <c r="N102" i="1"/>
  <c r="K102" i="1"/>
  <c r="H102" i="1"/>
  <c r="E102" i="1"/>
  <c r="Z101" i="1"/>
  <c r="W101" i="1"/>
  <c r="T101" i="1"/>
  <c r="Q101" i="1"/>
  <c r="N101" i="1"/>
  <c r="K101" i="1"/>
  <c r="H101" i="1"/>
  <c r="E101" i="1"/>
  <c r="Z100" i="1"/>
  <c r="W100" i="1"/>
  <c r="T100" i="1"/>
  <c r="Q100" i="1"/>
  <c r="N100" i="1"/>
  <c r="K100" i="1"/>
  <c r="H100" i="1"/>
  <c r="E100" i="1"/>
  <c r="Z99" i="1"/>
  <c r="W99" i="1"/>
  <c r="T99" i="1"/>
  <c r="Q99" i="1"/>
  <c r="N99" i="1"/>
  <c r="K99" i="1"/>
  <c r="H99" i="1"/>
  <c r="E99" i="1"/>
  <c r="Z98" i="1"/>
  <c r="W98" i="1"/>
  <c r="T98" i="1"/>
  <c r="Q98" i="1"/>
  <c r="N98" i="1"/>
  <c r="K98" i="1"/>
  <c r="H98" i="1"/>
  <c r="E98" i="1"/>
  <c r="Z97" i="1"/>
  <c r="W97" i="1"/>
  <c r="T97" i="1"/>
  <c r="Q97" i="1"/>
  <c r="N97" i="1"/>
  <c r="K97" i="1"/>
  <c r="H97" i="1"/>
  <c r="E97" i="1"/>
  <c r="Z96" i="1"/>
  <c r="W96" i="1"/>
  <c r="T96" i="1"/>
  <c r="Q96" i="1"/>
  <c r="N96" i="1"/>
  <c r="K96" i="1"/>
  <c r="H96" i="1"/>
  <c r="E96" i="1"/>
  <c r="Z95" i="1"/>
  <c r="W95" i="1"/>
  <c r="T95" i="1"/>
  <c r="Q95" i="1"/>
  <c r="N95" i="1"/>
  <c r="K95" i="1"/>
  <c r="H95" i="1"/>
  <c r="E95" i="1"/>
  <c r="Z94" i="1"/>
  <c r="W94" i="1"/>
  <c r="T94" i="1"/>
  <c r="Q94" i="1"/>
  <c r="N94" i="1"/>
  <c r="K94" i="1"/>
  <c r="H94" i="1"/>
  <c r="E94" i="1"/>
  <c r="Z93" i="1"/>
  <c r="W93" i="1"/>
  <c r="T93" i="1"/>
  <c r="Q93" i="1"/>
  <c r="N93" i="1"/>
  <c r="K93" i="1"/>
  <c r="H93" i="1"/>
  <c r="E93" i="1"/>
  <c r="Z92" i="1"/>
  <c r="W92" i="1"/>
  <c r="T92" i="1"/>
  <c r="Q92" i="1"/>
  <c r="N92" i="1"/>
  <c r="K92" i="1"/>
  <c r="H92" i="1"/>
  <c r="E92" i="1"/>
  <c r="Z91" i="1"/>
  <c r="W91" i="1"/>
  <c r="T91" i="1"/>
  <c r="Q91" i="1"/>
  <c r="N91" i="1"/>
  <c r="K91" i="1"/>
  <c r="H91" i="1"/>
  <c r="E91" i="1"/>
  <c r="Z90" i="1"/>
  <c r="W90" i="1"/>
  <c r="T90" i="1"/>
  <c r="Q90" i="1"/>
  <c r="N90" i="1"/>
  <c r="K90" i="1"/>
  <c r="H90" i="1"/>
  <c r="E90" i="1"/>
  <c r="Z89" i="1"/>
  <c r="W89" i="1"/>
  <c r="T89" i="1"/>
  <c r="Q89" i="1"/>
  <c r="N89" i="1"/>
  <c r="K89" i="1"/>
  <c r="H89" i="1"/>
  <c r="E89" i="1"/>
  <c r="Z88" i="1"/>
  <c r="W88" i="1"/>
  <c r="T88" i="1"/>
  <c r="Q88" i="1"/>
  <c r="N88" i="1"/>
  <c r="K88" i="1"/>
  <c r="H88" i="1"/>
  <c r="E88" i="1"/>
  <c r="Z87" i="1"/>
  <c r="W87" i="1"/>
  <c r="T87" i="1"/>
  <c r="Q87" i="1"/>
  <c r="N87" i="1"/>
  <c r="K87" i="1"/>
  <c r="H87" i="1"/>
  <c r="E87" i="1"/>
  <c r="Z86" i="1"/>
  <c r="W86" i="1"/>
  <c r="T86" i="1"/>
  <c r="Q86" i="1"/>
  <c r="N86" i="1"/>
  <c r="K86" i="1"/>
  <c r="H86" i="1"/>
  <c r="E86" i="1"/>
  <c r="Z85" i="1"/>
  <c r="W85" i="1"/>
  <c r="T85" i="1"/>
  <c r="Q85" i="1"/>
  <c r="N85" i="1"/>
  <c r="K85" i="1"/>
  <c r="H85" i="1"/>
  <c r="E85" i="1"/>
  <c r="Z84" i="1"/>
  <c r="W84" i="1"/>
  <c r="T84" i="1"/>
  <c r="Q84" i="1"/>
  <c r="N84" i="1"/>
  <c r="K84" i="1"/>
  <c r="H84" i="1"/>
  <c r="E84" i="1"/>
  <c r="Z83" i="1"/>
  <c r="W83" i="1"/>
  <c r="T83" i="1"/>
  <c r="Q83" i="1"/>
  <c r="N83" i="1"/>
  <c r="K83" i="1"/>
  <c r="H83" i="1"/>
  <c r="E83" i="1"/>
  <c r="Z82" i="1"/>
  <c r="W82" i="1"/>
  <c r="T82" i="1"/>
  <c r="Q82" i="1"/>
  <c r="N82" i="1"/>
  <c r="K82" i="1"/>
  <c r="H82" i="1"/>
  <c r="E82" i="1"/>
  <c r="Z81" i="1"/>
  <c r="W81" i="1"/>
  <c r="T81" i="1"/>
  <c r="Q81" i="1"/>
  <c r="N81" i="1"/>
  <c r="K81" i="1"/>
  <c r="H81" i="1"/>
  <c r="E81" i="1"/>
  <c r="Z80" i="1"/>
  <c r="W80" i="1"/>
  <c r="T80" i="1"/>
  <c r="Q80" i="1"/>
  <c r="N80" i="1"/>
  <c r="K80" i="1"/>
  <c r="H80" i="1"/>
  <c r="E80" i="1"/>
  <c r="Z79" i="1"/>
  <c r="W79" i="1"/>
  <c r="T79" i="1"/>
  <c r="Q79" i="1"/>
  <c r="N79" i="1"/>
  <c r="K79" i="1"/>
  <c r="H79" i="1"/>
  <c r="E79" i="1"/>
  <c r="Z78" i="1"/>
  <c r="W78" i="1"/>
  <c r="T78" i="1"/>
  <c r="Q78" i="1"/>
  <c r="N78" i="1"/>
  <c r="K78" i="1"/>
  <c r="H78" i="1"/>
  <c r="E78" i="1"/>
  <c r="Z77" i="1"/>
  <c r="W77" i="1"/>
  <c r="T77" i="1"/>
  <c r="Q77" i="1"/>
  <c r="N77" i="1"/>
  <c r="K77" i="1"/>
  <c r="H77" i="1"/>
  <c r="E77" i="1"/>
  <c r="Z76" i="1"/>
  <c r="W76" i="1"/>
  <c r="T76" i="1"/>
  <c r="Q76" i="1"/>
  <c r="N76" i="1"/>
  <c r="K76" i="1"/>
  <c r="H76" i="1"/>
  <c r="E76" i="1"/>
  <c r="Z75" i="1"/>
  <c r="W75" i="1"/>
  <c r="T75" i="1"/>
  <c r="Q75" i="1"/>
  <c r="N75" i="1"/>
  <c r="K75" i="1"/>
  <c r="H75" i="1"/>
  <c r="E75" i="1"/>
  <c r="Z74" i="1"/>
  <c r="W74" i="1"/>
  <c r="T74" i="1"/>
  <c r="Q74" i="1"/>
  <c r="N74" i="1"/>
  <c r="K74" i="1"/>
  <c r="H74" i="1"/>
  <c r="E74" i="1"/>
  <c r="Z73" i="1"/>
  <c r="W73" i="1"/>
  <c r="T73" i="1"/>
  <c r="Q73" i="1"/>
  <c r="N73" i="1"/>
  <c r="K73" i="1"/>
  <c r="H73" i="1"/>
  <c r="E73" i="1"/>
  <c r="Z72" i="1"/>
  <c r="W72" i="1"/>
  <c r="T72" i="1"/>
  <c r="Q72" i="1"/>
  <c r="N72" i="1"/>
  <c r="K72" i="1"/>
  <c r="H72" i="1"/>
  <c r="E72" i="1"/>
  <c r="Z71" i="1"/>
  <c r="W71" i="1"/>
  <c r="T71" i="1"/>
  <c r="Q71" i="1"/>
  <c r="N71" i="1"/>
  <c r="K71" i="1"/>
  <c r="H71" i="1"/>
  <c r="E71" i="1"/>
  <c r="Z70" i="1"/>
  <c r="W70" i="1"/>
  <c r="T70" i="1"/>
  <c r="Q70" i="1"/>
  <c r="N70" i="1"/>
  <c r="K70" i="1"/>
  <c r="H70" i="1"/>
  <c r="E70" i="1"/>
  <c r="Z69" i="1"/>
  <c r="W69" i="1"/>
  <c r="T69" i="1"/>
  <c r="Q69" i="1"/>
  <c r="N69" i="1"/>
  <c r="K69" i="1"/>
  <c r="H69" i="1"/>
  <c r="E69" i="1"/>
  <c r="Z68" i="1"/>
  <c r="W68" i="1"/>
  <c r="T68" i="1"/>
  <c r="Q68" i="1"/>
  <c r="N68" i="1"/>
  <c r="K68" i="1"/>
  <c r="H68" i="1"/>
  <c r="E68" i="1"/>
  <c r="Z67" i="1"/>
  <c r="W67" i="1"/>
  <c r="T67" i="1"/>
  <c r="Q67" i="1"/>
  <c r="N67" i="1"/>
  <c r="K67" i="1"/>
  <c r="H67" i="1"/>
  <c r="E67" i="1"/>
  <c r="Z66" i="1"/>
  <c r="W66" i="1"/>
  <c r="T66" i="1"/>
  <c r="Q66" i="1"/>
  <c r="N66" i="1"/>
  <c r="K66" i="1"/>
  <c r="H66" i="1"/>
  <c r="E66" i="1"/>
  <c r="Z65" i="1"/>
  <c r="W65" i="1"/>
  <c r="T65" i="1"/>
  <c r="Q65" i="1"/>
  <c r="N65" i="1"/>
  <c r="K65" i="1"/>
  <c r="H65" i="1"/>
  <c r="E65" i="1"/>
  <c r="Z64" i="1"/>
  <c r="W64" i="1"/>
  <c r="T64" i="1"/>
  <c r="Q64" i="1"/>
  <c r="N64" i="1"/>
  <c r="K64" i="1"/>
  <c r="H64" i="1"/>
  <c r="E64" i="1"/>
  <c r="Z63" i="1"/>
  <c r="W63" i="1"/>
  <c r="T63" i="1"/>
  <c r="Q63" i="1"/>
  <c r="N63" i="1"/>
  <c r="K63" i="1"/>
  <c r="H63" i="1"/>
  <c r="E63" i="1"/>
  <c r="Z62" i="1"/>
  <c r="W62" i="1"/>
  <c r="T62" i="1"/>
  <c r="Q62" i="1"/>
  <c r="Q195" i="1" s="1"/>
  <c r="N62" i="1"/>
  <c r="K62" i="1"/>
  <c r="H62" i="1"/>
  <c r="E62" i="1"/>
  <c r="Z340" i="1" l="1"/>
  <c r="W340" i="1"/>
  <c r="Q339" i="1"/>
  <c r="K340" i="1"/>
  <c r="E339" i="1"/>
  <c r="T340" i="1"/>
  <c r="K194" i="1"/>
  <c r="N340" i="1"/>
  <c r="H340" i="1"/>
  <c r="E340" i="1"/>
  <c r="N194" i="1"/>
  <c r="H339" i="1"/>
  <c r="T339" i="1"/>
  <c r="K339" i="1"/>
  <c r="W339" i="1"/>
  <c r="N339" i="1"/>
  <c r="Z339" i="1"/>
  <c r="W195" i="1"/>
  <c r="K195" i="1"/>
  <c r="Q194" i="1"/>
  <c r="N195" i="1"/>
  <c r="Z195" i="1"/>
  <c r="E195" i="1"/>
  <c r="T195" i="1"/>
  <c r="H195" i="1"/>
  <c r="E194" i="1"/>
  <c r="H194" i="1"/>
  <c r="T194" i="1"/>
  <c r="W194" i="1"/>
  <c r="Z194" i="1"/>
  <c r="J46" i="1" l="1"/>
  <c r="J54" i="1" s="1"/>
  <c r="I46" i="1"/>
  <c r="I54" i="1" s="1"/>
  <c r="H46" i="1"/>
  <c r="H54" i="1" s="1"/>
  <c r="G46" i="1"/>
  <c r="G54" i="1" s="1"/>
  <c r="F46" i="1"/>
  <c r="F54" i="1" s="1"/>
  <c r="E46" i="1"/>
  <c r="E54" i="1" s="1"/>
  <c r="D46" i="1"/>
  <c r="D54" i="1" s="1"/>
  <c r="C46" i="1"/>
  <c r="C54" i="1" s="1"/>
  <c r="J45" i="1"/>
  <c r="J53" i="1" s="1"/>
  <c r="I45" i="1"/>
  <c r="I53" i="1" s="1"/>
  <c r="H45" i="1"/>
  <c r="H53" i="1" s="1"/>
  <c r="G45" i="1"/>
  <c r="G53" i="1" s="1"/>
  <c r="F45" i="1"/>
  <c r="F53" i="1" s="1"/>
  <c r="E45" i="1"/>
  <c r="E53" i="1" s="1"/>
  <c r="D45" i="1"/>
  <c r="D53" i="1" s="1"/>
  <c r="C45" i="1"/>
  <c r="C53" i="1" s="1"/>
  <c r="J44" i="1"/>
  <c r="J52" i="1" s="1"/>
  <c r="I44" i="1"/>
  <c r="I52" i="1" s="1"/>
  <c r="H44" i="1"/>
  <c r="H52" i="1" s="1"/>
  <c r="G44" i="1"/>
  <c r="G52" i="1" s="1"/>
  <c r="F44" i="1"/>
  <c r="F52" i="1" s="1"/>
  <c r="E44" i="1"/>
  <c r="E52" i="1" s="1"/>
  <c r="D44" i="1"/>
  <c r="D52" i="1" s="1"/>
  <c r="C44" i="1"/>
  <c r="C52" i="1" s="1"/>
  <c r="J43" i="1"/>
  <c r="J51" i="1" s="1"/>
  <c r="I43" i="1"/>
  <c r="I51" i="1" s="1"/>
  <c r="H43" i="1"/>
  <c r="H51" i="1" s="1"/>
  <c r="G43" i="1"/>
  <c r="G51" i="1" s="1"/>
  <c r="F43" i="1"/>
  <c r="F51" i="1" s="1"/>
  <c r="E43" i="1"/>
  <c r="E51" i="1" s="1"/>
  <c r="D43" i="1"/>
  <c r="D51" i="1" s="1"/>
  <c r="C43" i="1"/>
  <c r="C51" i="1" s="1"/>
  <c r="J42" i="1"/>
  <c r="J50" i="1" s="1"/>
  <c r="I42" i="1"/>
  <c r="I50" i="1" s="1"/>
  <c r="H42" i="1"/>
  <c r="H50" i="1" s="1"/>
  <c r="G42" i="1"/>
  <c r="G50" i="1" s="1"/>
  <c r="F42" i="1"/>
  <c r="F50" i="1" s="1"/>
  <c r="E42" i="1"/>
  <c r="E50" i="1" s="1"/>
  <c r="D42" i="1"/>
  <c r="D50" i="1" s="1"/>
  <c r="C42" i="1"/>
  <c r="C50" i="1" s="1"/>
  <c r="J41" i="1"/>
  <c r="J49" i="1" s="1"/>
  <c r="I41" i="1"/>
  <c r="I49" i="1" s="1"/>
  <c r="H41" i="1"/>
  <c r="H49" i="1" s="1"/>
  <c r="G41" i="1"/>
  <c r="G49" i="1" s="1"/>
  <c r="F41" i="1"/>
  <c r="F49" i="1" s="1"/>
  <c r="E41" i="1"/>
  <c r="E49" i="1" s="1"/>
  <c r="D41" i="1"/>
  <c r="D49" i="1" s="1"/>
  <c r="C41" i="1"/>
  <c r="C49" i="1" s="1"/>
  <c r="D12" i="1"/>
  <c r="D20" i="1" s="1"/>
  <c r="E12" i="1"/>
  <c r="E20" i="1" s="1"/>
  <c r="F12" i="1"/>
  <c r="F20" i="1" s="1"/>
  <c r="G12" i="1"/>
  <c r="G20" i="1" s="1"/>
  <c r="H12" i="1"/>
  <c r="H20" i="1" s="1"/>
  <c r="I12" i="1"/>
  <c r="I20" i="1" s="1"/>
  <c r="J12" i="1"/>
  <c r="J20" i="1" s="1"/>
  <c r="D13" i="1"/>
  <c r="D21" i="1" s="1"/>
  <c r="E13" i="1"/>
  <c r="E21" i="1" s="1"/>
  <c r="F13" i="1"/>
  <c r="F21" i="1" s="1"/>
  <c r="G13" i="1"/>
  <c r="G21" i="1" s="1"/>
  <c r="H13" i="1"/>
  <c r="H21" i="1" s="1"/>
  <c r="I13" i="1"/>
  <c r="I21" i="1" s="1"/>
  <c r="J13" i="1"/>
  <c r="J21" i="1" s="1"/>
  <c r="D14" i="1"/>
  <c r="D22" i="1" s="1"/>
  <c r="E14" i="1"/>
  <c r="E22" i="1" s="1"/>
  <c r="F14" i="1"/>
  <c r="F22" i="1" s="1"/>
  <c r="G14" i="1"/>
  <c r="G22" i="1" s="1"/>
  <c r="H14" i="1"/>
  <c r="H22" i="1" s="1"/>
  <c r="I14" i="1"/>
  <c r="I22" i="1" s="1"/>
  <c r="J14" i="1"/>
  <c r="J22" i="1" s="1"/>
  <c r="D15" i="1"/>
  <c r="D23" i="1" s="1"/>
  <c r="E15" i="1"/>
  <c r="E23" i="1" s="1"/>
  <c r="F15" i="1"/>
  <c r="F23" i="1" s="1"/>
  <c r="G15" i="1"/>
  <c r="G23" i="1" s="1"/>
  <c r="H15" i="1"/>
  <c r="H23" i="1" s="1"/>
  <c r="I15" i="1"/>
  <c r="I23" i="1" s="1"/>
  <c r="J15" i="1"/>
  <c r="J23" i="1" s="1"/>
  <c r="D16" i="1"/>
  <c r="D24" i="1" s="1"/>
  <c r="E16" i="1"/>
  <c r="E24" i="1" s="1"/>
  <c r="F16" i="1"/>
  <c r="F24" i="1" s="1"/>
  <c r="G16" i="1"/>
  <c r="G24" i="1" s="1"/>
  <c r="H16" i="1"/>
  <c r="H24" i="1" s="1"/>
  <c r="I16" i="1"/>
  <c r="I24" i="1" s="1"/>
  <c r="J16" i="1"/>
  <c r="J24" i="1" s="1"/>
  <c r="D17" i="1"/>
  <c r="D25" i="1" s="1"/>
  <c r="E17" i="1"/>
  <c r="E25" i="1" s="1"/>
  <c r="F17" i="1"/>
  <c r="F25" i="1" s="1"/>
  <c r="G17" i="1"/>
  <c r="G25" i="1" s="1"/>
  <c r="H17" i="1"/>
  <c r="H25" i="1" s="1"/>
  <c r="I17" i="1"/>
  <c r="I25" i="1" s="1"/>
  <c r="J17" i="1"/>
  <c r="J25" i="1" s="1"/>
  <c r="C13" i="1"/>
  <c r="C21" i="1" s="1"/>
  <c r="C14" i="1"/>
  <c r="C22" i="1" s="1"/>
  <c r="C15" i="1"/>
  <c r="C23" i="1" s="1"/>
  <c r="C16" i="1"/>
  <c r="C24" i="1" s="1"/>
  <c r="C17" i="1"/>
  <c r="C25" i="1" s="1"/>
  <c r="C20" i="1"/>
  <c r="C28" i="1" l="1"/>
  <c r="C27" i="1"/>
  <c r="F28" i="1"/>
  <c r="F27" i="1"/>
  <c r="E28" i="1"/>
  <c r="E27" i="1"/>
  <c r="G28" i="1"/>
  <c r="G27" i="1"/>
  <c r="J28" i="1"/>
  <c r="J27" i="1"/>
  <c r="I28" i="1"/>
  <c r="I27" i="1"/>
  <c r="H28" i="1"/>
  <c r="H27" i="1"/>
  <c r="D28" i="1"/>
  <c r="D27" i="1"/>
  <c r="H57" i="1"/>
  <c r="H56" i="1"/>
  <c r="E57" i="1"/>
  <c r="E56" i="1"/>
  <c r="I57" i="1"/>
  <c r="I56" i="1"/>
  <c r="C57" i="1"/>
  <c r="C56" i="1"/>
  <c r="G57" i="1"/>
  <c r="G56" i="1"/>
  <c r="D57" i="1"/>
  <c r="D56" i="1"/>
  <c r="F57" i="1"/>
  <c r="F56" i="1"/>
  <c r="J57" i="1"/>
  <c r="J56" i="1"/>
</calcChain>
</file>

<file path=xl/sharedStrings.xml><?xml version="1.0" encoding="utf-8"?>
<sst xmlns="http://schemas.openxmlformats.org/spreadsheetml/2006/main" count="2592" uniqueCount="338">
  <si>
    <t xml:space="preserve">Source Data Figure 2b </t>
  </si>
  <si>
    <t xml:space="preserve">Source Data Figure 2c </t>
  </si>
  <si>
    <t xml:space="preserve">Source Data Figure 2d </t>
  </si>
  <si>
    <t xml:space="preserve">Source Data Figure 2e </t>
  </si>
  <si>
    <t>Col-0</t>
  </si>
  <si>
    <t>lux-1</t>
  </si>
  <si>
    <t>lux-4</t>
  </si>
  <si>
    <t>LUX-GFP</t>
  </si>
  <si>
    <t>25 h in LL</t>
  </si>
  <si>
    <t>37 h in LL</t>
  </si>
  <si>
    <t>25 h in LL (CFU/leaf disc)</t>
  </si>
  <si>
    <t>37 h in LL (CFU/leaf disc)</t>
  </si>
  <si>
    <r>
      <t>25 h in LL (CFU/cm</t>
    </r>
    <r>
      <rPr>
        <b/>
        <vertAlign val="superscript"/>
        <sz val="12"/>
        <color theme="1"/>
        <rFont val="Calibri (Body)"/>
      </rPr>
      <t>2</t>
    </r>
    <r>
      <rPr>
        <b/>
        <sz val="12"/>
        <color theme="1"/>
        <rFont val="Calibri"/>
        <family val="2"/>
        <scheme val="minor"/>
      </rPr>
      <t>)</t>
    </r>
  </si>
  <si>
    <r>
      <t>37 h in LL (CFU/cm</t>
    </r>
    <r>
      <rPr>
        <b/>
        <vertAlign val="superscript"/>
        <sz val="12"/>
        <color theme="1"/>
        <rFont val="Calibri (Body)"/>
      </rPr>
      <t>2</t>
    </r>
    <r>
      <rPr>
        <b/>
        <sz val="12"/>
        <color theme="1"/>
        <rFont val="Calibri"/>
        <family val="2"/>
        <scheme val="minor"/>
      </rPr>
      <t>)</t>
    </r>
  </si>
  <si>
    <r>
      <t>25 h in LL (log CFU/cm</t>
    </r>
    <r>
      <rPr>
        <b/>
        <vertAlign val="superscript"/>
        <sz val="12"/>
        <color theme="1"/>
        <rFont val="Calibri (Body)"/>
      </rPr>
      <t>2</t>
    </r>
    <r>
      <rPr>
        <b/>
        <sz val="12"/>
        <color theme="1"/>
        <rFont val="Calibri"/>
        <family val="2"/>
        <scheme val="minor"/>
      </rPr>
      <t>)</t>
    </r>
  </si>
  <si>
    <r>
      <t>37 h in LL (log CFU/cm</t>
    </r>
    <r>
      <rPr>
        <b/>
        <vertAlign val="superscript"/>
        <sz val="12"/>
        <color theme="1"/>
        <rFont val="Calibri (Body)"/>
      </rPr>
      <t>2</t>
    </r>
    <r>
      <rPr>
        <b/>
        <sz val="12"/>
        <color theme="1"/>
        <rFont val="Calibri"/>
        <family val="2"/>
        <scheme val="minor"/>
      </rPr>
      <t>)</t>
    </r>
  </si>
  <si>
    <t>AVG</t>
  </si>
  <si>
    <t>SEM</t>
  </si>
  <si>
    <t>stomata width</t>
  </si>
  <si>
    <t>stomata length</t>
  </si>
  <si>
    <t>stomata aperture</t>
  </si>
  <si>
    <t>Col-0 Mock</t>
  </si>
  <si>
    <t>lux-1 Mock</t>
  </si>
  <si>
    <t>lux-4 Mock</t>
  </si>
  <si>
    <t>LUX-GFP Mock</t>
  </si>
  <si>
    <t>Col-0 PmaDG3</t>
  </si>
  <si>
    <t>lux-1 PmaDG3</t>
  </si>
  <si>
    <t>lux-4 PmaDG3</t>
  </si>
  <si>
    <t>LUX-GFP PmaDG3</t>
  </si>
  <si>
    <r>
      <t>-SAR  ( LOG CFU/cm</t>
    </r>
    <r>
      <rPr>
        <b/>
        <vertAlign val="superscript"/>
        <sz val="12"/>
        <color theme="1"/>
        <rFont val="Calibri (Body)"/>
      </rPr>
      <t>2</t>
    </r>
    <r>
      <rPr>
        <b/>
        <sz val="12"/>
        <color theme="1"/>
        <rFont val="Calibri"/>
        <family val="2"/>
        <scheme val="minor"/>
      </rPr>
      <t>)</t>
    </r>
  </si>
  <si>
    <r>
      <t>+SAR  (LOG CFU/cm</t>
    </r>
    <r>
      <rPr>
        <b/>
        <vertAlign val="superscript"/>
        <sz val="12"/>
        <color theme="1"/>
        <rFont val="Calibri (Body)"/>
      </rPr>
      <t>2</t>
    </r>
    <r>
      <rPr>
        <b/>
        <sz val="12"/>
        <color theme="1"/>
        <rFont val="Calibri"/>
        <family val="2"/>
        <scheme val="minor"/>
      </rPr>
      <t>)</t>
    </r>
  </si>
  <si>
    <r>
      <t>-SAR (CFU/cm</t>
    </r>
    <r>
      <rPr>
        <b/>
        <vertAlign val="superscript"/>
        <sz val="12"/>
        <color theme="1"/>
        <rFont val="Calibri (Body)"/>
      </rPr>
      <t>2</t>
    </r>
    <r>
      <rPr>
        <b/>
        <sz val="12"/>
        <color theme="1"/>
        <rFont val="Calibri"/>
        <family val="2"/>
        <scheme val="minor"/>
      </rPr>
      <t>)</t>
    </r>
  </si>
  <si>
    <r>
      <t>-SAR (log CFU/cm</t>
    </r>
    <r>
      <rPr>
        <b/>
        <vertAlign val="superscript"/>
        <sz val="12"/>
        <color theme="1"/>
        <rFont val="Calibri (Body)"/>
      </rPr>
      <t>2</t>
    </r>
    <r>
      <rPr>
        <b/>
        <sz val="12"/>
        <color theme="1"/>
        <rFont val="Calibri"/>
        <family val="2"/>
        <scheme val="minor"/>
      </rPr>
      <t>)</t>
    </r>
  </si>
  <si>
    <r>
      <t>+SAR (CFU/cm</t>
    </r>
    <r>
      <rPr>
        <b/>
        <vertAlign val="superscript"/>
        <sz val="12"/>
        <color theme="1"/>
        <rFont val="Calibri (Body)"/>
      </rPr>
      <t>2</t>
    </r>
    <r>
      <rPr>
        <b/>
        <sz val="12"/>
        <color theme="1"/>
        <rFont val="Calibri"/>
        <family val="2"/>
        <scheme val="minor"/>
      </rPr>
      <t>)</t>
    </r>
  </si>
  <si>
    <r>
      <t>+SAR (log CFU/cm</t>
    </r>
    <r>
      <rPr>
        <b/>
        <vertAlign val="superscript"/>
        <sz val="12"/>
        <color theme="1"/>
        <rFont val="Calibri (Body)"/>
      </rPr>
      <t>2</t>
    </r>
    <r>
      <rPr>
        <b/>
        <sz val="12"/>
        <color theme="1"/>
        <rFont val="Calibri"/>
        <family val="2"/>
        <scheme val="minor"/>
      </rPr>
      <t>)</t>
    </r>
  </si>
  <si>
    <t>-SAR (CFU/leaf disc)</t>
  </si>
  <si>
    <t>+SAR (CFU/leaf disc)</t>
  </si>
  <si>
    <t xml:space="preserve">Source Data Figure 4b </t>
  </si>
  <si>
    <t xml:space="preserve">Source Data Figure 5b </t>
  </si>
  <si>
    <t>qRT-PCR data</t>
  </si>
  <si>
    <t xml:space="preserve">Source Data Figure 4d </t>
  </si>
  <si>
    <t>elf3-7</t>
  </si>
  <si>
    <t>eds1-2</t>
  </si>
  <si>
    <t>rep1</t>
  </si>
  <si>
    <t>rep2</t>
  </si>
  <si>
    <t>rep3</t>
  </si>
  <si>
    <t>total</t>
  </si>
  <si>
    <t>25 h in LL (No. of leaves)</t>
  </si>
  <si>
    <t>25 h in LL (percentage)</t>
  </si>
  <si>
    <t>SD</t>
  </si>
  <si>
    <t>37 h in LL (No. of leaves)</t>
  </si>
  <si>
    <t>37 h in LL (percentage)</t>
  </si>
  <si>
    <t>Botrytis infection data</t>
  </si>
  <si>
    <t>Clock assay data</t>
  </si>
  <si>
    <t xml:space="preserve">Source Data Figure 5c </t>
  </si>
  <si>
    <t xml:space="preserve">Source Data Figure 5d </t>
  </si>
  <si>
    <t xml:space="preserve">Source Data Figure 5g </t>
  </si>
  <si>
    <t xml:space="preserve">Source Data Figure 5h </t>
  </si>
  <si>
    <t xml:space="preserve">Source Data Figure 5j </t>
  </si>
  <si>
    <t xml:space="preserve">Source Data Figure 5l </t>
  </si>
  <si>
    <t>mock</t>
  </si>
  <si>
    <r>
      <rPr>
        <b/>
        <i/>
        <sz val="12"/>
        <color theme="1"/>
        <rFont val="Calibri"/>
        <family val="2"/>
        <scheme val="minor"/>
      </rPr>
      <t>CCA1:LUC</t>
    </r>
    <r>
      <rPr>
        <b/>
        <sz val="12"/>
        <color theme="1"/>
        <rFont val="Calibri"/>
        <family val="2"/>
        <scheme val="minor"/>
      </rPr>
      <t>/Col-0</t>
    </r>
  </si>
  <si>
    <r>
      <t>JA-Ile 10</t>
    </r>
    <r>
      <rPr>
        <b/>
        <sz val="12"/>
        <color theme="1"/>
        <rFont val="Symbol"/>
        <charset val="2"/>
      </rPr>
      <t xml:space="preserve"> m</t>
    </r>
    <r>
      <rPr>
        <b/>
        <sz val="12"/>
        <color theme="1"/>
        <rFont val="Calibri"/>
        <family val="2"/>
        <scheme val="minor"/>
      </rPr>
      <t>M</t>
    </r>
  </si>
  <si>
    <r>
      <t>JA-Ile 100</t>
    </r>
    <r>
      <rPr>
        <b/>
        <sz val="12"/>
        <color theme="1"/>
        <rFont val="Symbol"/>
        <charset val="2"/>
      </rPr>
      <t xml:space="preserve"> m</t>
    </r>
    <r>
      <rPr>
        <b/>
        <sz val="12"/>
        <color theme="1"/>
        <rFont val="Calibri"/>
        <family val="2"/>
        <scheme val="minor"/>
      </rPr>
      <t>M</t>
    </r>
  </si>
  <si>
    <r>
      <rPr>
        <b/>
        <i/>
        <sz val="12"/>
        <color theme="1"/>
        <rFont val="Calibri"/>
        <family val="2"/>
        <scheme val="minor"/>
      </rPr>
      <t>CCA1:LUC</t>
    </r>
    <r>
      <rPr>
        <b/>
        <sz val="12"/>
        <color theme="1"/>
        <rFont val="Calibri"/>
        <family val="2"/>
        <scheme val="minor"/>
      </rPr>
      <t>/</t>
    </r>
    <r>
      <rPr>
        <b/>
        <i/>
        <sz val="12"/>
        <color theme="1"/>
        <rFont val="Calibri"/>
        <family val="2"/>
        <scheme val="minor"/>
      </rPr>
      <t>coi1-17</t>
    </r>
  </si>
  <si>
    <r>
      <rPr>
        <b/>
        <i/>
        <sz val="12"/>
        <color theme="1"/>
        <rFont val="Calibri"/>
        <family val="2"/>
        <scheme val="minor"/>
      </rPr>
      <t>GRP7:LUC</t>
    </r>
    <r>
      <rPr>
        <b/>
        <sz val="12"/>
        <color theme="1"/>
        <rFont val="Calibri"/>
        <family val="2"/>
        <scheme val="minor"/>
      </rPr>
      <t>/Col-0</t>
    </r>
  </si>
  <si>
    <t>Amplitude(RLU/second/seedling)</t>
  </si>
  <si>
    <t>Period (h)</t>
  </si>
  <si>
    <t>Phase shift (h)</t>
  </si>
  <si>
    <t>Phase (h)</t>
  </si>
  <si>
    <t xml:space="preserve">Source Data Figure 5f </t>
  </si>
  <si>
    <t>Source Data Figure 5k</t>
  </si>
  <si>
    <t xml:space="preserve">Source Data Figure 2f </t>
  </si>
  <si>
    <t>Source Data Figure 2g</t>
  </si>
  <si>
    <t>CCA1:LUC/coi1-17</t>
  </si>
  <si>
    <t>GRP7:LUC/Col-0</t>
  </si>
  <si>
    <t>Raw Ct Values</t>
  </si>
  <si>
    <t>PDF2.1</t>
  </si>
  <si>
    <t>JAZ5</t>
  </si>
  <si>
    <t>MYC2</t>
  </si>
  <si>
    <t>VSP1</t>
  </si>
  <si>
    <t>VSP2</t>
  </si>
  <si>
    <t>EDS1</t>
  </si>
  <si>
    <r>
      <t xml:space="preserve">Calculated </t>
    </r>
    <r>
      <rPr>
        <b/>
        <i/>
        <sz val="10"/>
        <rFont val="Arial"/>
        <family val="2"/>
      </rPr>
      <t>JAZ5, MYC2, VSP1, VSP2, EDS1</t>
    </r>
    <r>
      <rPr>
        <b/>
        <sz val="10"/>
        <rFont val="Arial"/>
        <family val="2"/>
      </rPr>
      <t xml:space="preserve"> transcript levels relative to </t>
    </r>
    <r>
      <rPr>
        <b/>
        <i/>
        <sz val="10"/>
        <rFont val="Arial"/>
        <family val="2"/>
      </rPr>
      <t>PDF2.1</t>
    </r>
  </si>
  <si>
    <t>Col-0, mock, 12h</t>
  </si>
  <si>
    <t>Col-0, mock, 24h</t>
  </si>
  <si>
    <t>Col-0, DG3, 12h</t>
  </si>
  <si>
    <t>Col-0, DG3, 24h</t>
  </si>
  <si>
    <t>Source Data Figure 4c</t>
  </si>
  <si>
    <r>
      <rPr>
        <b/>
        <i/>
        <sz val="10"/>
        <rFont val="Arial"/>
        <family val="2"/>
      </rPr>
      <t>lux-1</t>
    </r>
    <r>
      <rPr>
        <b/>
        <sz val="10"/>
        <rFont val="Arial"/>
        <family val="2"/>
      </rPr>
      <t>, mock, 12h</t>
    </r>
  </si>
  <si>
    <r>
      <rPr>
        <b/>
        <i/>
        <sz val="10"/>
        <rFont val="Arial"/>
        <family val="2"/>
      </rPr>
      <t>lux-1</t>
    </r>
    <r>
      <rPr>
        <b/>
        <sz val="10"/>
        <rFont val="Arial"/>
        <family val="2"/>
      </rPr>
      <t>, mock, 24h</t>
    </r>
  </si>
  <si>
    <r>
      <rPr>
        <b/>
        <i/>
        <sz val="10"/>
        <rFont val="Arial"/>
        <family val="2"/>
      </rPr>
      <t>lux-1</t>
    </r>
    <r>
      <rPr>
        <b/>
        <sz val="10"/>
        <rFont val="Arial"/>
        <family val="2"/>
      </rPr>
      <t>, DG3, 12h</t>
    </r>
  </si>
  <si>
    <r>
      <rPr>
        <b/>
        <i/>
        <sz val="10"/>
        <rFont val="Arial"/>
        <family val="2"/>
      </rPr>
      <t>lux-1</t>
    </r>
    <r>
      <rPr>
        <b/>
        <sz val="10"/>
        <rFont val="Arial"/>
        <family val="2"/>
      </rPr>
      <t>, DG3, 24h</t>
    </r>
  </si>
  <si>
    <r>
      <rPr>
        <b/>
        <i/>
        <sz val="10"/>
        <rFont val="Arial"/>
        <family val="2"/>
      </rPr>
      <t>eds1-2</t>
    </r>
    <r>
      <rPr>
        <b/>
        <sz val="10"/>
        <rFont val="Arial"/>
        <family val="2"/>
      </rPr>
      <t>, mock, 24h</t>
    </r>
  </si>
  <si>
    <r>
      <rPr>
        <b/>
        <i/>
        <sz val="10"/>
        <rFont val="Arial"/>
        <family val="2"/>
      </rPr>
      <t>eds1-2</t>
    </r>
    <r>
      <rPr>
        <b/>
        <sz val="10"/>
        <rFont val="Arial"/>
        <family val="2"/>
      </rPr>
      <t>, DG3, 24h</t>
    </r>
  </si>
  <si>
    <t xml:space="preserve">Source Data Figure S7 </t>
  </si>
  <si>
    <t>LUX</t>
  </si>
  <si>
    <t>CCA1</t>
  </si>
  <si>
    <t>GRP7</t>
  </si>
  <si>
    <r>
      <t xml:space="preserve">Calculated </t>
    </r>
    <r>
      <rPr>
        <b/>
        <i/>
        <sz val="10"/>
        <rFont val="Arial"/>
        <family val="2"/>
      </rPr>
      <t>LUX, CCA1, GRP7</t>
    </r>
    <r>
      <rPr>
        <b/>
        <sz val="10"/>
        <rFont val="Arial"/>
        <family val="2"/>
      </rPr>
      <t xml:space="preserve"> transcript levels relative to </t>
    </r>
    <r>
      <rPr>
        <b/>
        <i/>
        <sz val="10"/>
        <rFont val="Arial"/>
        <family val="2"/>
      </rPr>
      <t>PDF2.1</t>
    </r>
  </si>
  <si>
    <r>
      <t xml:space="preserve">Calculated </t>
    </r>
    <r>
      <rPr>
        <b/>
        <i/>
        <sz val="10"/>
        <rFont val="Arial"/>
        <family val="2"/>
      </rPr>
      <t xml:space="preserve">JAZ5, MYC2, VSP1, VSP2 </t>
    </r>
    <r>
      <rPr>
        <b/>
        <sz val="10"/>
        <rFont val="Arial"/>
        <family val="2"/>
      </rPr>
      <t xml:space="preserve"> transcript levels relative to </t>
    </r>
    <r>
      <rPr>
        <b/>
        <i/>
        <sz val="10"/>
        <rFont val="Arial"/>
        <family val="2"/>
      </rPr>
      <t>PDF2.1</t>
    </r>
  </si>
  <si>
    <t>Col-0, 0h</t>
  </si>
  <si>
    <r>
      <rPr>
        <b/>
        <i/>
        <sz val="10"/>
        <rFont val="Arial"/>
        <family val="2"/>
      </rPr>
      <t>lux-1</t>
    </r>
    <r>
      <rPr>
        <b/>
        <sz val="10"/>
        <rFont val="Arial"/>
        <family val="2"/>
      </rPr>
      <t>, 0h</t>
    </r>
  </si>
  <si>
    <r>
      <rPr>
        <b/>
        <i/>
        <sz val="10"/>
        <rFont val="Arial"/>
        <family val="2"/>
      </rPr>
      <t>eds1-2</t>
    </r>
    <r>
      <rPr>
        <b/>
        <sz val="10"/>
        <rFont val="Arial"/>
        <family val="2"/>
      </rPr>
      <t>, 0h</t>
    </r>
  </si>
  <si>
    <t>Col-0, mock, 1h</t>
  </si>
  <si>
    <t>Col-0, mock, 6h</t>
  </si>
  <si>
    <t>Col-0, mock, 48h</t>
  </si>
  <si>
    <r>
      <t xml:space="preserve">Col-0, MJ 100 </t>
    </r>
    <r>
      <rPr>
        <b/>
        <sz val="10"/>
        <rFont val="Symbol"/>
        <charset val="2"/>
      </rPr>
      <t>m</t>
    </r>
    <r>
      <rPr>
        <b/>
        <sz val="10"/>
        <rFont val="Arial"/>
        <family val="2"/>
      </rPr>
      <t>m, 1h</t>
    </r>
  </si>
  <si>
    <r>
      <t xml:space="preserve">Col-0, MJ 100 </t>
    </r>
    <r>
      <rPr>
        <b/>
        <sz val="10"/>
        <rFont val="Symbol"/>
        <charset val="2"/>
      </rPr>
      <t>m</t>
    </r>
    <r>
      <rPr>
        <b/>
        <sz val="10"/>
        <rFont val="Arial"/>
        <family val="2"/>
      </rPr>
      <t>m, 6h</t>
    </r>
  </si>
  <si>
    <r>
      <t xml:space="preserve">Col-0, MJ 100 </t>
    </r>
    <r>
      <rPr>
        <b/>
        <sz val="10"/>
        <rFont val="Symbol"/>
        <charset val="2"/>
      </rPr>
      <t>m</t>
    </r>
    <r>
      <rPr>
        <b/>
        <sz val="10"/>
        <rFont val="Arial"/>
        <family val="2"/>
      </rPr>
      <t>m, 24h</t>
    </r>
  </si>
  <si>
    <r>
      <t xml:space="preserve">Col-0, MJ 100 </t>
    </r>
    <r>
      <rPr>
        <b/>
        <sz val="10"/>
        <rFont val="Symbol"/>
        <charset val="2"/>
      </rPr>
      <t>m</t>
    </r>
    <r>
      <rPr>
        <b/>
        <sz val="10"/>
        <rFont val="Arial"/>
        <family val="2"/>
      </rPr>
      <t>m, 48h</t>
    </r>
  </si>
  <si>
    <r>
      <t xml:space="preserve">MJ 10 </t>
    </r>
    <r>
      <rPr>
        <b/>
        <sz val="12"/>
        <color theme="1"/>
        <rFont val="Symbol"/>
        <charset val="2"/>
      </rPr>
      <t>m</t>
    </r>
    <r>
      <rPr>
        <b/>
        <sz val="12"/>
        <color theme="1"/>
        <rFont val="Calibri"/>
        <family val="2"/>
        <scheme val="minor"/>
      </rPr>
      <t>m</t>
    </r>
  </si>
  <si>
    <r>
      <t xml:space="preserve">MJ 100 </t>
    </r>
    <r>
      <rPr>
        <b/>
        <sz val="12"/>
        <color theme="1"/>
        <rFont val="Symbol"/>
        <charset val="2"/>
      </rPr>
      <t>m</t>
    </r>
    <r>
      <rPr>
        <b/>
        <sz val="12"/>
        <color theme="1"/>
        <rFont val="Calibri"/>
        <family val="2"/>
        <scheme val="minor"/>
      </rPr>
      <t>m</t>
    </r>
  </si>
  <si>
    <r>
      <t xml:space="preserve">JA-Ile 10 </t>
    </r>
    <r>
      <rPr>
        <b/>
        <sz val="12"/>
        <color theme="1"/>
        <rFont val="Symbol"/>
        <charset val="2"/>
      </rPr>
      <t>m</t>
    </r>
    <r>
      <rPr>
        <b/>
        <sz val="12"/>
        <color theme="1"/>
        <rFont val="Calibri"/>
        <family val="2"/>
        <scheme val="minor"/>
      </rPr>
      <t>m</t>
    </r>
  </si>
  <si>
    <r>
      <t xml:space="preserve">JA-Ile 100 </t>
    </r>
    <r>
      <rPr>
        <b/>
        <sz val="12"/>
        <color theme="1"/>
        <rFont val="Symbol"/>
        <charset val="2"/>
      </rPr>
      <t>m</t>
    </r>
    <r>
      <rPr>
        <b/>
        <sz val="12"/>
        <color theme="1"/>
        <rFont val="Calibri"/>
        <family val="2"/>
        <scheme val="minor"/>
      </rPr>
      <t>m</t>
    </r>
  </si>
  <si>
    <t>25 h in LL (MJ treatment)</t>
  </si>
  <si>
    <t>37 h in LL (MJ treatment)</t>
  </si>
  <si>
    <t>25 h in LL (JA-Ile treatment)</t>
  </si>
  <si>
    <t>37 h in LL (JA-Ile treatment)</t>
  </si>
  <si>
    <t>Source Data Figure S8</t>
  </si>
  <si>
    <t>Root length measurement</t>
  </si>
  <si>
    <t>Plant size measurement</t>
  </si>
  <si>
    <t xml:space="preserve">Source Data Figure S9b </t>
  </si>
  <si>
    <t xml:space="preserve">Source Data Figure S9c </t>
  </si>
  <si>
    <t xml:space="preserve">Source Data Figure S9d </t>
  </si>
  <si>
    <t xml:space="preserve">Source Data Figure S9g </t>
  </si>
  <si>
    <t xml:space="preserve">Source Data Figure S9h </t>
  </si>
  <si>
    <t xml:space="preserve">Source Data Figure S9f </t>
  </si>
  <si>
    <r>
      <t>MJ 10</t>
    </r>
    <r>
      <rPr>
        <b/>
        <sz val="12"/>
        <color theme="1"/>
        <rFont val="Symbol"/>
        <charset val="2"/>
      </rPr>
      <t xml:space="preserve"> m</t>
    </r>
    <r>
      <rPr>
        <b/>
        <sz val="12"/>
        <color theme="1"/>
        <rFont val="Calibri"/>
        <family val="2"/>
        <scheme val="minor"/>
      </rPr>
      <t>M</t>
    </r>
  </si>
  <si>
    <r>
      <t>MJ 100</t>
    </r>
    <r>
      <rPr>
        <b/>
        <sz val="12"/>
        <color theme="1"/>
        <rFont val="Symbol"/>
        <charset val="2"/>
      </rPr>
      <t xml:space="preserve"> m</t>
    </r>
    <r>
      <rPr>
        <b/>
        <sz val="12"/>
        <color theme="1"/>
        <rFont val="Calibri"/>
        <family val="2"/>
        <scheme val="minor"/>
      </rPr>
      <t>M</t>
    </r>
  </si>
  <si>
    <t xml:space="preserve">Source Data Figure 1b </t>
  </si>
  <si>
    <t>acd6-1</t>
  </si>
  <si>
    <t>acd6-1lux-1</t>
  </si>
  <si>
    <t>Plant size</t>
  </si>
  <si>
    <t>Source Data Figure 1d</t>
  </si>
  <si>
    <t>SA data</t>
  </si>
  <si>
    <r>
      <t>25 h in LL (log CFU/cm</t>
    </r>
    <r>
      <rPr>
        <b/>
        <vertAlign val="superscript"/>
        <sz val="12"/>
        <color rgb="FF000000"/>
        <rFont val="Calibri (Body)"/>
      </rPr>
      <t>2</t>
    </r>
    <r>
      <rPr>
        <b/>
        <sz val="12"/>
        <color rgb="FF000000"/>
        <rFont val="Calibri"/>
        <family val="2"/>
        <scheme val="minor"/>
      </rPr>
      <t>)</t>
    </r>
  </si>
  <si>
    <r>
      <t>37 h in LL (log CFU/cm</t>
    </r>
    <r>
      <rPr>
        <b/>
        <vertAlign val="superscript"/>
        <sz val="12"/>
        <color rgb="FF000000"/>
        <rFont val="Calibri (Body)"/>
      </rPr>
      <t>2</t>
    </r>
    <r>
      <rPr>
        <b/>
        <sz val="12"/>
        <color rgb="FF000000"/>
        <rFont val="Calibri"/>
        <family val="2"/>
        <scheme val="minor"/>
      </rPr>
      <t>)</t>
    </r>
  </si>
  <si>
    <r>
      <t>25 h in LL (CFU/cm</t>
    </r>
    <r>
      <rPr>
        <b/>
        <vertAlign val="superscript"/>
        <sz val="12"/>
        <color rgb="FF000000"/>
        <rFont val="Calibri (Body)"/>
      </rPr>
      <t>2</t>
    </r>
    <r>
      <rPr>
        <b/>
        <sz val="12"/>
        <color rgb="FF000000"/>
        <rFont val="Calibri"/>
        <family val="2"/>
        <scheme val="minor"/>
      </rPr>
      <t>)</t>
    </r>
  </si>
  <si>
    <r>
      <t>37 h in LL (CFU/cm</t>
    </r>
    <r>
      <rPr>
        <b/>
        <vertAlign val="superscript"/>
        <sz val="12"/>
        <color rgb="FF000000"/>
        <rFont val="Calibri (Body)"/>
      </rPr>
      <t>2</t>
    </r>
    <r>
      <rPr>
        <b/>
        <sz val="12"/>
        <color rgb="FF000000"/>
        <rFont val="Calibri"/>
        <family val="2"/>
        <scheme val="minor"/>
      </rPr>
      <t>)</t>
    </r>
  </si>
  <si>
    <t>ZT1 (CFU/leaf disc)</t>
  </si>
  <si>
    <t>ZT13 (CFU/leaf disc)</t>
  </si>
  <si>
    <t>Source Data Figure 1f</t>
  </si>
  <si>
    <t>ws</t>
  </si>
  <si>
    <t>-flg22</t>
  </si>
  <si>
    <t>+flg22</t>
  </si>
  <si>
    <t>flg22</t>
  </si>
  <si>
    <t>fold change</t>
  </si>
  <si>
    <t>PR1</t>
  </si>
  <si>
    <t>Col-0, ZT1</t>
  </si>
  <si>
    <r>
      <t>lux-1</t>
    </r>
    <r>
      <rPr>
        <b/>
        <sz val="10"/>
        <rFont val="Arial"/>
        <family val="2"/>
      </rPr>
      <t>, ZT1</t>
    </r>
  </si>
  <si>
    <r>
      <t>acd6-1</t>
    </r>
    <r>
      <rPr>
        <b/>
        <sz val="10"/>
        <rFont val="Arial"/>
        <family val="2"/>
      </rPr>
      <t>, ZT1</t>
    </r>
  </si>
  <si>
    <r>
      <t>acd6-1lux-1</t>
    </r>
    <r>
      <rPr>
        <b/>
        <sz val="10"/>
        <rFont val="Arial"/>
        <family val="2"/>
      </rPr>
      <t>, ZT1</t>
    </r>
  </si>
  <si>
    <t>Col-0, ZT13</t>
  </si>
  <si>
    <r>
      <t>lux-1</t>
    </r>
    <r>
      <rPr>
        <b/>
        <sz val="10"/>
        <rFont val="Arial"/>
        <family val="2"/>
      </rPr>
      <t>, ZT1</t>
    </r>
    <r>
      <rPr>
        <b/>
        <i/>
        <sz val="10"/>
        <rFont val="Arial"/>
        <family val="2"/>
      </rPr>
      <t>3</t>
    </r>
  </si>
  <si>
    <r>
      <t>acd6-1</t>
    </r>
    <r>
      <rPr>
        <b/>
        <sz val="10"/>
        <rFont val="Arial"/>
        <family val="2"/>
      </rPr>
      <t>, ZT1</t>
    </r>
    <r>
      <rPr>
        <b/>
        <i/>
        <sz val="10"/>
        <rFont val="Arial"/>
        <family val="2"/>
      </rPr>
      <t>3</t>
    </r>
  </si>
  <si>
    <r>
      <t>acd6-1lux-1</t>
    </r>
    <r>
      <rPr>
        <b/>
        <sz val="10"/>
        <rFont val="Arial"/>
        <family val="2"/>
      </rPr>
      <t>, ZT1</t>
    </r>
    <r>
      <rPr>
        <b/>
        <i/>
        <sz val="10"/>
        <rFont val="Arial"/>
        <family val="2"/>
      </rPr>
      <t>3</t>
    </r>
  </si>
  <si>
    <t>Source Data Figure 1e</t>
  </si>
  <si>
    <t>Root length (cm)</t>
  </si>
  <si>
    <r>
      <t>hrcC</t>
    </r>
    <r>
      <rPr>
        <b/>
        <vertAlign val="superscript"/>
        <sz val="12"/>
        <color theme="1"/>
        <rFont val="Calibri (Body)"/>
      </rPr>
      <t>-</t>
    </r>
  </si>
  <si>
    <t>hrcC-</t>
  </si>
  <si>
    <t>Callose data</t>
  </si>
  <si>
    <t xml:space="preserve">Source Data Figure 4a </t>
  </si>
  <si>
    <t>Mock</t>
  </si>
  <si>
    <t>jar1-1</t>
  </si>
  <si>
    <t>esd1-2</t>
  </si>
  <si>
    <r>
      <t xml:space="preserve">10 </t>
    </r>
    <r>
      <rPr>
        <b/>
        <sz val="12"/>
        <color theme="1"/>
        <rFont val="Symbol"/>
        <charset val="2"/>
      </rPr>
      <t>m</t>
    </r>
    <r>
      <rPr>
        <b/>
        <sz val="12"/>
        <color theme="1"/>
        <rFont val="Calibri"/>
        <family val="2"/>
        <scheme val="minor"/>
      </rPr>
      <t>m MJ</t>
    </r>
  </si>
  <si>
    <t>Source Data Figure 1g</t>
  </si>
  <si>
    <t>Reps</t>
  </si>
  <si>
    <t>Bacterial growth</t>
  </si>
  <si>
    <t>Disease scale</t>
  </si>
  <si>
    <t>Calculated PR1 transcript levels relative to PDF2.1</t>
  </si>
  <si>
    <t>Stomatal aperture measurement</t>
  </si>
  <si>
    <t>Rep1</t>
  </si>
  <si>
    <t>Rep2</t>
  </si>
  <si>
    <t>Rep3</t>
  </si>
  <si>
    <t xml:space="preserve">Source Data Figure S1 </t>
  </si>
  <si>
    <r>
      <t xml:space="preserve">Calculated </t>
    </r>
    <r>
      <rPr>
        <b/>
        <i/>
        <sz val="10"/>
        <rFont val="Arial"/>
        <family val="2"/>
      </rPr>
      <t>LUX</t>
    </r>
    <r>
      <rPr>
        <b/>
        <sz val="10"/>
        <rFont val="Arial"/>
        <family val="2"/>
      </rPr>
      <t xml:space="preserve"> transcript levels relative to </t>
    </r>
    <r>
      <rPr>
        <b/>
        <i/>
        <sz val="10"/>
        <rFont val="Arial"/>
        <family val="2"/>
      </rPr>
      <t>PDF2.1</t>
    </r>
  </si>
  <si>
    <t>Mock, 0h</t>
  </si>
  <si>
    <t>Mock, 24h</t>
  </si>
  <si>
    <t>Mock, 48h</t>
  </si>
  <si>
    <t>Pma DG3, 24h</t>
  </si>
  <si>
    <t>Pma DG3, 48h</t>
  </si>
  <si>
    <t>Pma avrRpm1, 24h</t>
  </si>
  <si>
    <t>Pma avrRpm1, 48h</t>
  </si>
  <si>
    <r>
      <t>Pma hrcC</t>
    </r>
    <r>
      <rPr>
        <b/>
        <i/>
        <vertAlign val="superscript"/>
        <sz val="10"/>
        <rFont val="Arial"/>
        <family val="2"/>
      </rPr>
      <t>-</t>
    </r>
    <r>
      <rPr>
        <b/>
        <sz val="10"/>
        <rFont val="Arial"/>
        <family val="2"/>
      </rPr>
      <t>, 24h</t>
    </r>
  </si>
  <si>
    <r>
      <t>Pma hrcC</t>
    </r>
    <r>
      <rPr>
        <b/>
        <i/>
        <vertAlign val="superscript"/>
        <sz val="10"/>
        <rFont val="Arial"/>
        <family val="2"/>
      </rPr>
      <t>-</t>
    </r>
    <r>
      <rPr>
        <b/>
        <sz val="10"/>
        <rFont val="Arial"/>
        <family val="2"/>
      </rPr>
      <t>, 48h</t>
    </r>
  </si>
  <si>
    <r>
      <t>ZT1 (log CFU/cm</t>
    </r>
    <r>
      <rPr>
        <b/>
        <vertAlign val="superscript"/>
        <sz val="12"/>
        <color theme="1"/>
        <rFont val="Calibri (Body)"/>
      </rPr>
      <t>2</t>
    </r>
    <r>
      <rPr>
        <b/>
        <sz val="12"/>
        <color theme="1"/>
        <rFont val="Calibri"/>
        <family val="2"/>
        <scheme val="minor"/>
      </rPr>
      <t>)</t>
    </r>
  </si>
  <si>
    <r>
      <t>ZT1 (CFU/cm</t>
    </r>
    <r>
      <rPr>
        <b/>
        <vertAlign val="superscript"/>
        <sz val="12"/>
        <color theme="1"/>
        <rFont val="Calibri (Body)"/>
      </rPr>
      <t>2</t>
    </r>
    <r>
      <rPr>
        <b/>
        <sz val="12"/>
        <color theme="1"/>
        <rFont val="Calibri"/>
        <family val="2"/>
        <scheme val="minor"/>
      </rPr>
      <t>)</t>
    </r>
  </si>
  <si>
    <r>
      <t>ZT13 (CFU/cm</t>
    </r>
    <r>
      <rPr>
        <b/>
        <vertAlign val="superscript"/>
        <sz val="12"/>
        <color theme="1"/>
        <rFont val="Calibri (Body)"/>
      </rPr>
      <t>2</t>
    </r>
    <r>
      <rPr>
        <b/>
        <sz val="12"/>
        <color theme="1"/>
        <rFont val="Calibri"/>
        <family val="2"/>
        <scheme val="minor"/>
      </rPr>
      <t>)</t>
    </r>
  </si>
  <si>
    <r>
      <t>ZT13 (log CFU/cm</t>
    </r>
    <r>
      <rPr>
        <b/>
        <vertAlign val="superscript"/>
        <sz val="12"/>
        <color theme="1"/>
        <rFont val="Calibri (Body)"/>
      </rPr>
      <t>2</t>
    </r>
    <r>
      <rPr>
        <b/>
        <sz val="12"/>
        <color theme="1"/>
        <rFont val="Calibri"/>
        <family val="2"/>
        <scheme val="minor"/>
      </rPr>
      <t>)</t>
    </r>
  </si>
  <si>
    <r>
      <t>ZT (log CFU/cm</t>
    </r>
    <r>
      <rPr>
        <b/>
        <vertAlign val="superscript"/>
        <sz val="12"/>
        <color theme="1"/>
        <rFont val="Calibri (Body)"/>
      </rPr>
      <t>2</t>
    </r>
    <r>
      <rPr>
        <b/>
        <sz val="12"/>
        <color theme="1"/>
        <rFont val="Calibri"/>
        <family val="2"/>
        <scheme val="minor"/>
      </rPr>
      <t>)</t>
    </r>
  </si>
  <si>
    <t>Source Data Figure S5</t>
  </si>
  <si>
    <t xml:space="preserve">Source Data Figure S2a </t>
  </si>
  <si>
    <t>ICS1</t>
  </si>
  <si>
    <r>
      <t xml:space="preserve">Calculated </t>
    </r>
    <r>
      <rPr>
        <b/>
        <i/>
        <sz val="10"/>
        <rFont val="Arial"/>
        <family val="2"/>
      </rPr>
      <t>ICS1</t>
    </r>
    <r>
      <rPr>
        <b/>
        <sz val="10"/>
        <rFont val="Arial"/>
        <family val="2"/>
      </rPr>
      <t xml:space="preserve"> transcript levels relative to </t>
    </r>
    <r>
      <rPr>
        <b/>
        <i/>
        <sz val="10"/>
        <rFont val="Arial"/>
        <family val="2"/>
      </rPr>
      <t>PDF2.1</t>
    </r>
  </si>
  <si>
    <t>PAD4</t>
  </si>
  <si>
    <t>NPR1</t>
  </si>
  <si>
    <t>PDF1.2</t>
  </si>
  <si>
    <t>PRR5</t>
  </si>
  <si>
    <t>LNK1</t>
  </si>
  <si>
    <t>LNK2</t>
  </si>
  <si>
    <t>PRR7</t>
  </si>
  <si>
    <t>PRR9</t>
  </si>
  <si>
    <r>
      <t xml:space="preserve">Calculated </t>
    </r>
    <r>
      <rPr>
        <b/>
        <i/>
        <sz val="10"/>
        <rFont val="Arial"/>
        <family val="2"/>
      </rPr>
      <t>EDS1</t>
    </r>
    <r>
      <rPr>
        <b/>
        <sz val="10"/>
        <rFont val="Arial"/>
        <family val="2"/>
      </rPr>
      <t xml:space="preserve"> transcript levels relative to </t>
    </r>
    <r>
      <rPr>
        <b/>
        <i/>
        <sz val="10"/>
        <rFont val="Arial"/>
        <family val="2"/>
      </rPr>
      <t>PDF2.1</t>
    </r>
  </si>
  <si>
    <r>
      <t xml:space="preserve">Calculated </t>
    </r>
    <r>
      <rPr>
        <b/>
        <i/>
        <sz val="10"/>
        <rFont val="Arial"/>
        <family val="2"/>
      </rPr>
      <t>PAD4</t>
    </r>
    <r>
      <rPr>
        <b/>
        <sz val="10"/>
        <rFont val="Arial"/>
        <family val="2"/>
      </rPr>
      <t xml:space="preserve"> transcript levels relative to </t>
    </r>
    <r>
      <rPr>
        <b/>
        <i/>
        <sz val="10"/>
        <rFont val="Arial"/>
        <family val="2"/>
      </rPr>
      <t>PDF2.1</t>
    </r>
  </si>
  <si>
    <r>
      <t xml:space="preserve">Calculated </t>
    </r>
    <r>
      <rPr>
        <b/>
        <i/>
        <sz val="10"/>
        <rFont val="Arial"/>
        <family val="2"/>
      </rPr>
      <t>NPR1</t>
    </r>
    <r>
      <rPr>
        <b/>
        <sz val="10"/>
        <rFont val="Arial"/>
        <family val="2"/>
      </rPr>
      <t xml:space="preserve"> transcript levels relative to </t>
    </r>
    <r>
      <rPr>
        <b/>
        <i/>
        <sz val="10"/>
        <rFont val="Arial"/>
        <family val="2"/>
      </rPr>
      <t>PDF2.1</t>
    </r>
  </si>
  <si>
    <r>
      <t xml:space="preserve">Calculated </t>
    </r>
    <r>
      <rPr>
        <b/>
        <i/>
        <sz val="10"/>
        <rFont val="Arial"/>
        <family val="2"/>
      </rPr>
      <t>JAZ5</t>
    </r>
    <r>
      <rPr>
        <b/>
        <sz val="10"/>
        <rFont val="Arial"/>
        <family val="2"/>
      </rPr>
      <t xml:space="preserve"> transcript levels relative to </t>
    </r>
    <r>
      <rPr>
        <b/>
        <i/>
        <sz val="10"/>
        <rFont val="Arial"/>
        <family val="2"/>
      </rPr>
      <t>PDF2.1</t>
    </r>
  </si>
  <si>
    <r>
      <t xml:space="preserve">Calculated </t>
    </r>
    <r>
      <rPr>
        <b/>
        <i/>
        <sz val="10"/>
        <rFont val="Arial"/>
        <family val="2"/>
      </rPr>
      <t>MYC2</t>
    </r>
    <r>
      <rPr>
        <b/>
        <sz val="10"/>
        <rFont val="Arial"/>
        <family val="2"/>
      </rPr>
      <t xml:space="preserve"> transcript levels relative to </t>
    </r>
    <r>
      <rPr>
        <b/>
        <i/>
        <sz val="10"/>
        <rFont val="Arial"/>
        <family val="2"/>
      </rPr>
      <t>PDF2.1</t>
    </r>
  </si>
  <si>
    <r>
      <t xml:space="preserve">Calculated </t>
    </r>
    <r>
      <rPr>
        <b/>
        <i/>
        <sz val="10"/>
        <rFont val="Arial"/>
        <family val="2"/>
      </rPr>
      <t>PDF1.2</t>
    </r>
    <r>
      <rPr>
        <b/>
        <sz val="10"/>
        <rFont val="Arial"/>
        <family val="2"/>
      </rPr>
      <t xml:space="preserve"> transcript levels relative to </t>
    </r>
    <r>
      <rPr>
        <b/>
        <i/>
        <sz val="10"/>
        <rFont val="Arial"/>
        <family val="2"/>
      </rPr>
      <t>PDF2.1</t>
    </r>
  </si>
  <si>
    <r>
      <t xml:space="preserve">Calculated </t>
    </r>
    <r>
      <rPr>
        <b/>
        <i/>
        <sz val="10"/>
        <rFont val="Arial"/>
        <family val="2"/>
      </rPr>
      <t>VSP1</t>
    </r>
    <r>
      <rPr>
        <b/>
        <sz val="10"/>
        <rFont val="Arial"/>
        <family val="2"/>
      </rPr>
      <t xml:space="preserve"> transcript levels relative to </t>
    </r>
    <r>
      <rPr>
        <b/>
        <i/>
        <sz val="10"/>
        <rFont val="Arial"/>
        <family val="2"/>
      </rPr>
      <t>PDF2.1</t>
    </r>
  </si>
  <si>
    <r>
      <t xml:space="preserve">Calculated </t>
    </r>
    <r>
      <rPr>
        <b/>
        <i/>
        <sz val="10"/>
        <rFont val="Arial"/>
        <family val="2"/>
      </rPr>
      <t>VSP2</t>
    </r>
    <r>
      <rPr>
        <b/>
        <sz val="10"/>
        <rFont val="Arial"/>
        <family val="2"/>
      </rPr>
      <t xml:space="preserve"> transcript levels relative to </t>
    </r>
    <r>
      <rPr>
        <b/>
        <i/>
        <sz val="10"/>
        <rFont val="Arial"/>
        <family val="2"/>
      </rPr>
      <t>PDF2.1</t>
    </r>
  </si>
  <si>
    <r>
      <t xml:space="preserve">Calculated </t>
    </r>
    <r>
      <rPr>
        <b/>
        <i/>
        <sz val="10"/>
        <rFont val="Arial"/>
        <family val="2"/>
      </rPr>
      <t>PRR5</t>
    </r>
    <r>
      <rPr>
        <b/>
        <sz val="10"/>
        <rFont val="Arial"/>
        <family val="2"/>
      </rPr>
      <t xml:space="preserve"> transcript levels relative to </t>
    </r>
    <r>
      <rPr>
        <b/>
        <i/>
        <sz val="10"/>
        <rFont val="Arial"/>
        <family val="2"/>
      </rPr>
      <t>PDF2.1</t>
    </r>
  </si>
  <si>
    <r>
      <t xml:space="preserve">Calculated </t>
    </r>
    <r>
      <rPr>
        <b/>
        <i/>
        <sz val="10"/>
        <rFont val="Arial"/>
        <family val="2"/>
      </rPr>
      <t>LNK1</t>
    </r>
    <r>
      <rPr>
        <b/>
        <sz val="10"/>
        <rFont val="Arial"/>
        <family val="2"/>
      </rPr>
      <t xml:space="preserve"> transcript levels relative to </t>
    </r>
    <r>
      <rPr>
        <b/>
        <i/>
        <sz val="10"/>
        <rFont val="Arial"/>
        <family val="2"/>
      </rPr>
      <t>PDF2.1</t>
    </r>
  </si>
  <si>
    <r>
      <t xml:space="preserve">Calculated </t>
    </r>
    <r>
      <rPr>
        <b/>
        <i/>
        <sz val="10"/>
        <rFont val="Arial"/>
        <family val="2"/>
      </rPr>
      <t>LNK2</t>
    </r>
    <r>
      <rPr>
        <b/>
        <sz val="10"/>
        <rFont val="Arial"/>
        <family val="2"/>
      </rPr>
      <t xml:space="preserve"> transcript levels relative to </t>
    </r>
    <r>
      <rPr>
        <b/>
        <i/>
        <sz val="10"/>
        <rFont val="Arial"/>
        <family val="2"/>
      </rPr>
      <t>PDF2.1</t>
    </r>
  </si>
  <si>
    <r>
      <t xml:space="preserve">Calculated </t>
    </r>
    <r>
      <rPr>
        <b/>
        <i/>
        <sz val="10"/>
        <rFont val="Arial"/>
        <family val="2"/>
      </rPr>
      <t>PRR7</t>
    </r>
    <r>
      <rPr>
        <b/>
        <sz val="10"/>
        <rFont val="Arial"/>
        <family val="2"/>
      </rPr>
      <t xml:space="preserve"> transcript levels relative to </t>
    </r>
    <r>
      <rPr>
        <b/>
        <i/>
        <sz val="10"/>
        <rFont val="Arial"/>
        <family val="2"/>
      </rPr>
      <t>PDF2.1</t>
    </r>
  </si>
  <si>
    <r>
      <t xml:space="preserve">Calculated </t>
    </r>
    <r>
      <rPr>
        <b/>
        <i/>
        <sz val="10"/>
        <rFont val="Arial"/>
        <family val="2"/>
      </rPr>
      <t>PRR9</t>
    </r>
    <r>
      <rPr>
        <b/>
        <sz val="10"/>
        <rFont val="Arial"/>
        <family val="2"/>
      </rPr>
      <t xml:space="preserve"> transcript levels relative to </t>
    </r>
    <r>
      <rPr>
        <b/>
        <i/>
        <sz val="10"/>
        <rFont val="Arial"/>
        <family val="2"/>
      </rPr>
      <t>PDF2.1</t>
    </r>
  </si>
  <si>
    <t>Source Data Figure S6</t>
  </si>
  <si>
    <t>Fresh wt (g)</t>
  </si>
  <si>
    <t>AA reading</t>
  </si>
  <si>
    <t>SA reading</t>
  </si>
  <si>
    <t>Injection (ul)</t>
  </si>
  <si>
    <t>Volume (ul)</t>
  </si>
  <si>
    <t>AA recovery</t>
  </si>
  <si>
    <t>SA average</t>
  </si>
  <si>
    <t>SA stdev</t>
  </si>
  <si>
    <t xml:space="preserve">standard(ng) </t>
  </si>
  <si>
    <t>AA</t>
  </si>
  <si>
    <t>SA height</t>
  </si>
  <si>
    <t>adjusted AA reading</t>
  </si>
  <si>
    <t>1</t>
  </si>
  <si>
    <t>2</t>
  </si>
  <si>
    <t>Col-0, mock, 0h</t>
  </si>
  <si>
    <t>Col-0, mock, 4h</t>
  </si>
  <si>
    <t>Col-0, mock, 16h</t>
  </si>
  <si>
    <t>Col-0, mock,20h</t>
  </si>
  <si>
    <t>Col-0, mock, 28h</t>
  </si>
  <si>
    <t>Col-0, mock, 32h</t>
  </si>
  <si>
    <r>
      <rPr>
        <b/>
        <i/>
        <sz val="10"/>
        <rFont val="Arial"/>
        <family val="2"/>
      </rPr>
      <t>lux-1</t>
    </r>
    <r>
      <rPr>
        <b/>
        <sz val="10"/>
        <rFont val="Arial"/>
        <family val="2"/>
      </rPr>
      <t>, mock, 0h</t>
    </r>
  </si>
  <si>
    <r>
      <rPr>
        <b/>
        <i/>
        <sz val="10"/>
        <rFont val="Arial"/>
        <family val="2"/>
      </rPr>
      <t>lux-1</t>
    </r>
    <r>
      <rPr>
        <b/>
        <sz val="10"/>
        <rFont val="Arial"/>
        <family val="2"/>
      </rPr>
      <t>, mock, 4h</t>
    </r>
  </si>
  <si>
    <r>
      <rPr>
        <b/>
        <i/>
        <sz val="10"/>
        <rFont val="Arial"/>
        <family val="2"/>
      </rPr>
      <t>lux-1</t>
    </r>
    <r>
      <rPr>
        <b/>
        <sz val="10"/>
        <rFont val="Arial"/>
        <family val="2"/>
      </rPr>
      <t>, mock, 6h</t>
    </r>
  </si>
  <si>
    <r>
      <rPr>
        <b/>
        <i/>
        <sz val="10"/>
        <rFont val="Arial"/>
        <family val="2"/>
      </rPr>
      <t>lux-1</t>
    </r>
    <r>
      <rPr>
        <b/>
        <sz val="10"/>
        <rFont val="Arial"/>
        <family val="2"/>
      </rPr>
      <t>, mock, 16h</t>
    </r>
  </si>
  <si>
    <r>
      <rPr>
        <b/>
        <i/>
        <sz val="10"/>
        <rFont val="Arial"/>
        <family val="2"/>
      </rPr>
      <t>lux-1</t>
    </r>
    <r>
      <rPr>
        <b/>
        <sz val="10"/>
        <rFont val="Arial"/>
        <family val="2"/>
      </rPr>
      <t>, mock,20h</t>
    </r>
  </si>
  <si>
    <r>
      <rPr>
        <b/>
        <i/>
        <sz val="10"/>
        <rFont val="Arial"/>
        <family val="2"/>
      </rPr>
      <t>lux-1</t>
    </r>
    <r>
      <rPr>
        <b/>
        <sz val="10"/>
        <rFont val="Arial"/>
        <family val="2"/>
      </rPr>
      <t>, mock, 28h</t>
    </r>
  </si>
  <si>
    <r>
      <rPr>
        <b/>
        <i/>
        <sz val="10"/>
        <rFont val="Arial"/>
        <family val="2"/>
      </rPr>
      <t>lux-1</t>
    </r>
    <r>
      <rPr>
        <b/>
        <sz val="10"/>
        <rFont val="Arial"/>
        <family val="2"/>
      </rPr>
      <t>, mock, 32h</t>
    </r>
  </si>
  <si>
    <r>
      <t xml:space="preserve">Col-0, </t>
    </r>
    <r>
      <rPr>
        <b/>
        <i/>
        <sz val="10"/>
        <rFont val="Arial"/>
        <family val="2"/>
      </rPr>
      <t>Pma</t>
    </r>
    <r>
      <rPr>
        <b/>
        <sz val="10"/>
        <rFont val="Arial"/>
        <family val="2"/>
      </rPr>
      <t>DG3, 0h</t>
    </r>
  </si>
  <si>
    <r>
      <t xml:space="preserve">Col-0, </t>
    </r>
    <r>
      <rPr>
        <b/>
        <i/>
        <sz val="10"/>
        <rFont val="Arial"/>
        <family val="2"/>
      </rPr>
      <t>Pma</t>
    </r>
    <r>
      <rPr>
        <b/>
        <sz val="10"/>
        <rFont val="Arial"/>
        <family val="2"/>
      </rPr>
      <t>DG3, 4h</t>
    </r>
  </si>
  <si>
    <r>
      <t xml:space="preserve">Col-0, </t>
    </r>
    <r>
      <rPr>
        <b/>
        <i/>
        <sz val="10"/>
        <rFont val="Arial"/>
        <family val="2"/>
      </rPr>
      <t>Pma</t>
    </r>
    <r>
      <rPr>
        <b/>
        <sz val="10"/>
        <rFont val="Arial"/>
        <family val="2"/>
      </rPr>
      <t>DG3, 6h</t>
    </r>
  </si>
  <si>
    <r>
      <t xml:space="preserve">Col-0, </t>
    </r>
    <r>
      <rPr>
        <b/>
        <i/>
        <sz val="10"/>
        <rFont val="Arial"/>
        <family val="2"/>
      </rPr>
      <t>Pma</t>
    </r>
    <r>
      <rPr>
        <b/>
        <sz val="10"/>
        <rFont val="Arial"/>
        <family val="2"/>
      </rPr>
      <t>DG3, 12h</t>
    </r>
  </si>
  <si>
    <r>
      <t xml:space="preserve">Col-0, </t>
    </r>
    <r>
      <rPr>
        <b/>
        <i/>
        <sz val="10"/>
        <rFont val="Arial"/>
        <family val="2"/>
      </rPr>
      <t>Pma</t>
    </r>
    <r>
      <rPr>
        <b/>
        <sz val="10"/>
        <rFont val="Arial"/>
        <family val="2"/>
      </rPr>
      <t>DG3, 16h</t>
    </r>
  </si>
  <si>
    <r>
      <t xml:space="preserve">Col-0, </t>
    </r>
    <r>
      <rPr>
        <b/>
        <i/>
        <sz val="10"/>
        <rFont val="Arial"/>
        <family val="2"/>
      </rPr>
      <t>Pma</t>
    </r>
    <r>
      <rPr>
        <b/>
        <sz val="10"/>
        <rFont val="Arial"/>
        <family val="2"/>
      </rPr>
      <t>DG3,20h</t>
    </r>
  </si>
  <si>
    <r>
      <t xml:space="preserve">Col-0, </t>
    </r>
    <r>
      <rPr>
        <b/>
        <i/>
        <sz val="10"/>
        <rFont val="Arial"/>
        <family val="2"/>
      </rPr>
      <t>Pma</t>
    </r>
    <r>
      <rPr>
        <b/>
        <sz val="10"/>
        <rFont val="Arial"/>
        <family val="2"/>
      </rPr>
      <t>DG3, 24h</t>
    </r>
  </si>
  <si>
    <r>
      <t xml:space="preserve">Col-0, </t>
    </r>
    <r>
      <rPr>
        <b/>
        <i/>
        <sz val="10"/>
        <rFont val="Arial"/>
        <family val="2"/>
      </rPr>
      <t>Pma</t>
    </r>
    <r>
      <rPr>
        <b/>
        <sz val="10"/>
        <rFont val="Arial"/>
        <family val="2"/>
      </rPr>
      <t>DG3, 28h</t>
    </r>
  </si>
  <si>
    <r>
      <t xml:space="preserve">Col-0, </t>
    </r>
    <r>
      <rPr>
        <b/>
        <i/>
        <sz val="10"/>
        <rFont val="Arial"/>
        <family val="2"/>
      </rPr>
      <t>Pma</t>
    </r>
    <r>
      <rPr>
        <b/>
        <sz val="10"/>
        <rFont val="Arial"/>
        <family val="2"/>
      </rPr>
      <t>DG3, 32h</t>
    </r>
  </si>
  <si>
    <r>
      <t xml:space="preserve">lux-1, </t>
    </r>
    <r>
      <rPr>
        <b/>
        <i/>
        <sz val="10"/>
        <rFont val="Arial"/>
        <family val="2"/>
      </rPr>
      <t>Pma</t>
    </r>
    <r>
      <rPr>
        <b/>
        <sz val="10"/>
        <rFont val="Arial"/>
        <family val="2"/>
      </rPr>
      <t>DG3, 0h</t>
    </r>
  </si>
  <si>
    <r>
      <t xml:space="preserve">lux-1, </t>
    </r>
    <r>
      <rPr>
        <b/>
        <i/>
        <sz val="10"/>
        <rFont val="Arial"/>
        <family val="2"/>
      </rPr>
      <t>Pma</t>
    </r>
    <r>
      <rPr>
        <b/>
        <sz val="10"/>
        <rFont val="Arial"/>
        <family val="2"/>
      </rPr>
      <t>DG3, 4h</t>
    </r>
  </si>
  <si>
    <r>
      <t xml:space="preserve">lux-1, </t>
    </r>
    <r>
      <rPr>
        <b/>
        <i/>
        <sz val="10"/>
        <rFont val="Arial"/>
        <family val="2"/>
      </rPr>
      <t>Pma</t>
    </r>
    <r>
      <rPr>
        <b/>
        <sz val="10"/>
        <rFont val="Arial"/>
        <family val="2"/>
      </rPr>
      <t>DG3, 6h</t>
    </r>
  </si>
  <si>
    <r>
      <t xml:space="preserve">lux-1, </t>
    </r>
    <r>
      <rPr>
        <b/>
        <i/>
        <sz val="10"/>
        <rFont val="Arial"/>
        <family val="2"/>
      </rPr>
      <t>Pma</t>
    </r>
    <r>
      <rPr>
        <b/>
        <sz val="10"/>
        <rFont val="Arial"/>
        <family val="2"/>
      </rPr>
      <t>DG3, 12h</t>
    </r>
  </si>
  <si>
    <r>
      <t xml:space="preserve">lux-1, </t>
    </r>
    <r>
      <rPr>
        <b/>
        <i/>
        <sz val="10"/>
        <rFont val="Arial"/>
        <family val="2"/>
      </rPr>
      <t>Pma</t>
    </r>
    <r>
      <rPr>
        <b/>
        <sz val="10"/>
        <rFont val="Arial"/>
        <family val="2"/>
      </rPr>
      <t>DG3, 16h</t>
    </r>
  </si>
  <si>
    <r>
      <t xml:space="preserve">lux-1, </t>
    </r>
    <r>
      <rPr>
        <b/>
        <i/>
        <sz val="10"/>
        <rFont val="Arial"/>
        <family val="2"/>
      </rPr>
      <t>Pma</t>
    </r>
    <r>
      <rPr>
        <b/>
        <sz val="10"/>
        <rFont val="Arial"/>
        <family val="2"/>
      </rPr>
      <t>DG3,20h</t>
    </r>
  </si>
  <si>
    <r>
      <t xml:space="preserve">lux-1, </t>
    </r>
    <r>
      <rPr>
        <b/>
        <i/>
        <sz val="10"/>
        <rFont val="Arial"/>
        <family val="2"/>
      </rPr>
      <t>Pma</t>
    </r>
    <r>
      <rPr>
        <b/>
        <sz val="10"/>
        <rFont val="Arial"/>
        <family val="2"/>
      </rPr>
      <t>DG3, 24h</t>
    </r>
  </si>
  <si>
    <r>
      <t xml:space="preserve">lux-1, </t>
    </r>
    <r>
      <rPr>
        <b/>
        <i/>
        <sz val="10"/>
        <rFont val="Arial"/>
        <family val="2"/>
      </rPr>
      <t>Pma</t>
    </r>
    <r>
      <rPr>
        <b/>
        <sz val="10"/>
        <rFont val="Arial"/>
        <family val="2"/>
      </rPr>
      <t>DG3, 28h</t>
    </r>
  </si>
  <si>
    <r>
      <t xml:space="preserve">lux-1, </t>
    </r>
    <r>
      <rPr>
        <b/>
        <i/>
        <sz val="10"/>
        <rFont val="Arial"/>
        <family val="2"/>
      </rPr>
      <t>Pma</t>
    </r>
    <r>
      <rPr>
        <b/>
        <sz val="10"/>
        <rFont val="Arial"/>
        <family val="2"/>
      </rPr>
      <t>DG3, 32h</t>
    </r>
  </si>
  <si>
    <r>
      <t>lux-1</t>
    </r>
    <r>
      <rPr>
        <b/>
        <sz val="10"/>
        <rFont val="Arial"/>
        <family val="2"/>
      </rPr>
      <t>, 0h</t>
    </r>
  </si>
  <si>
    <t>Col-0, 6h</t>
  </si>
  <si>
    <t>Col-0, 12h</t>
  </si>
  <si>
    <t>Col-0, 18h</t>
  </si>
  <si>
    <t>Col-0, 24h</t>
  </si>
  <si>
    <r>
      <t>lux-1</t>
    </r>
    <r>
      <rPr>
        <b/>
        <sz val="10"/>
        <rFont val="Arial"/>
        <family val="2"/>
      </rPr>
      <t>, 6h</t>
    </r>
  </si>
  <si>
    <r>
      <t>lux-1</t>
    </r>
    <r>
      <rPr>
        <b/>
        <sz val="10"/>
        <rFont val="Arial"/>
        <family val="2"/>
      </rPr>
      <t>, 12h</t>
    </r>
  </si>
  <si>
    <r>
      <t>lux-1</t>
    </r>
    <r>
      <rPr>
        <b/>
        <sz val="10"/>
        <rFont val="Arial"/>
        <family val="2"/>
      </rPr>
      <t>, 18h</t>
    </r>
  </si>
  <si>
    <r>
      <t>lux-1</t>
    </r>
    <r>
      <rPr>
        <b/>
        <sz val="10"/>
        <rFont val="Arial"/>
        <family val="2"/>
      </rPr>
      <t>, 24h</t>
    </r>
  </si>
  <si>
    <t xml:space="preserve">Source Data Figure 3b </t>
  </si>
  <si>
    <t xml:space="preserve">Source Data Figure 3c </t>
  </si>
  <si>
    <t xml:space="preserve">Source Data Figure 3d </t>
  </si>
  <si>
    <t xml:space="preserve">Source Data Figure 3e </t>
  </si>
  <si>
    <t xml:space="preserve">Source Data Figure 3f </t>
  </si>
  <si>
    <t>Input</t>
    <phoneticPr fontId="2" type="noConversion"/>
  </si>
  <si>
    <t>average input</t>
    <phoneticPr fontId="2" type="noConversion"/>
  </si>
  <si>
    <t>IP</t>
  </si>
  <si>
    <t>ratio(0.1*2^(average Adjusted input - Ct (IP))</t>
  </si>
  <si>
    <t>IP(%of Input*10^-3)</t>
  </si>
  <si>
    <t>average</t>
  </si>
  <si>
    <t>UBQ-CAB2:LUC</t>
  </si>
  <si>
    <t>EDS1-5'-CAB2:LUC</t>
  </si>
  <si>
    <t>EDS1-CAB2:LUC</t>
  </si>
  <si>
    <t>EDS1-3'-CAB2:LUC</t>
  </si>
  <si>
    <t>UBQ-LUX:GFP</t>
  </si>
  <si>
    <t>EDS1-5'-LUX:GFP</t>
  </si>
  <si>
    <t>EDS1-LUX:GFP</t>
  </si>
  <si>
    <t>EDS1-3'-LUX:GFP</t>
  </si>
  <si>
    <t>ratio (0.1*2^(average Adjusted input - Ct (IP))</t>
  </si>
  <si>
    <t>IP (% of Input*10^-3)</t>
  </si>
  <si>
    <t>average adjuested input</t>
    <phoneticPr fontId="2" type="noConversion"/>
  </si>
  <si>
    <t>JAZ5-5'-CAB2:LUC</t>
  </si>
  <si>
    <t>JAZ5-CAB2:LUC</t>
  </si>
  <si>
    <t>JAZ5-3'-CAB2:LUC</t>
  </si>
  <si>
    <t>JAZ5-5'-LUX:GFP</t>
  </si>
  <si>
    <t>JAZ5-LUX:GFP</t>
  </si>
  <si>
    <t>JAZ5-3'-LUX:GFP</t>
  </si>
  <si>
    <t>average adjusted input</t>
  </si>
  <si>
    <t>LNK1-5'-CAB2:LUC</t>
  </si>
  <si>
    <t>LNK1-CAB2:LUC</t>
  </si>
  <si>
    <t>LNK1-3'-CAB2:LUC</t>
  </si>
  <si>
    <t>LNK1-5'-LUX:GFP</t>
  </si>
  <si>
    <t>LNK1-LUX:GFP</t>
  </si>
  <si>
    <t>LNK1-3'-LUX:GFP</t>
  </si>
  <si>
    <t>IP</t>
    <phoneticPr fontId="1" type="noConversion"/>
  </si>
  <si>
    <t>IP(%of Input*10^-3)</t>
    <phoneticPr fontId="1" type="noConversion"/>
  </si>
  <si>
    <t>LNK2-5'-CAB2:LUC</t>
  </si>
  <si>
    <t>LNK2-CAB2:LUC</t>
  </si>
  <si>
    <t>LNK2-3'-CAB2:LUC</t>
  </si>
  <si>
    <t>LNK2-5'-LUX:GFP</t>
  </si>
  <si>
    <t>LNK2-LUX:GFP</t>
  </si>
  <si>
    <t>LNK2-3'-LUX:GFP</t>
  </si>
  <si>
    <t>Input</t>
  </si>
  <si>
    <t>average input</t>
  </si>
  <si>
    <t xml:space="preserve">AA </t>
  </si>
  <si>
    <t>SA</t>
  </si>
  <si>
    <t>Standard curve</t>
  </si>
  <si>
    <r>
      <t>SA(</t>
    </r>
    <r>
      <rPr>
        <b/>
        <sz val="12"/>
        <color theme="1"/>
        <rFont val="Symbol"/>
        <charset val="2"/>
      </rPr>
      <t>m</t>
    </r>
    <r>
      <rPr>
        <b/>
        <sz val="12"/>
        <color theme="1"/>
        <rFont val="Calibri"/>
        <family val="2"/>
        <scheme val="minor"/>
      </rPr>
      <t>g/gFW)</t>
    </r>
  </si>
  <si>
    <t>CDF1-5'-CAB2:LUC</t>
  </si>
  <si>
    <t>CDF1-CAB2:LUC</t>
  </si>
  <si>
    <t>CDF1-3'-CAB2:LUC</t>
  </si>
  <si>
    <t>CDF1-5'-LUX:GFP</t>
  </si>
  <si>
    <t>CDF1-LUX:GFP</t>
  </si>
  <si>
    <t>CDF1-3'-LUX:GFP</t>
  </si>
  <si>
    <t>lux-1, 0h</t>
  </si>
  <si>
    <t>lux-1, mock, 12h</t>
  </si>
  <si>
    <t>lux-1, mock, 24h</t>
  </si>
  <si>
    <t>lux-1, DG3, 12h</t>
  </si>
  <si>
    <t xml:space="preserve">Source Data Figure S2b </t>
  </si>
  <si>
    <t>0 hpi or 24 h in LL</t>
  </si>
  <si>
    <t>3 hpi subjective dawn</t>
  </si>
  <si>
    <t>0 hpi or 36 h in LL</t>
  </si>
  <si>
    <t>3 hpi subjective dusk</t>
  </si>
  <si>
    <t>0 hpi or 25 h in LL</t>
  </si>
  <si>
    <t>0 hpi or 37 h in LL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</si>
</sst>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8">
    <numFmt numFmtId="164" formatCode="###0.00;\-###0.00"/>
    <numFmt numFmtId="165" formatCode="0.000000000"/>
    <numFmt numFmtId="166" formatCode="0.000000000_);\(0.000000000\)"/>
    <numFmt numFmtId="167" formatCode="0.000000"/>
    <numFmt numFmtId="168" formatCode="0.0000"/>
    <numFmt numFmtId="169" formatCode="0.000&quot; &quot;"/>
    <numFmt numFmtId="170" formatCode="0.00000"/>
    <numFmt numFmtId="171" formatCode="0.0"/>
  </numFmts>
  <fonts count="32">
    <font>
      <sz val="12"/>
      <color theme="1"/>
      <name val="Calibri"/>
      <family val="2"/>
      <scheme val="minor"/>
    </font>
    <font>
      <b/>
      <sz val="16"/>
      <name val="Calibri"/>
      <family val="2"/>
    </font>
    <font>
      <b/>
      <sz val="12"/>
      <name val="Calibri"/>
      <family val="2"/>
    </font>
    <font>
      <sz val="12"/>
      <name val="Calibri"/>
      <family val="2"/>
    </font>
    <font>
      <b/>
      <sz val="12"/>
      <color theme="1"/>
      <name val="Calibri"/>
      <family val="2"/>
      <scheme val="minor"/>
    </font>
    <font>
      <b/>
      <sz val="18"/>
      <name val="Calibri"/>
      <family val="2"/>
    </font>
    <font>
      <b/>
      <i/>
      <sz val="12"/>
      <color theme="1"/>
      <name val="Calibri"/>
      <family val="2"/>
      <scheme val="minor"/>
    </font>
    <font>
      <b/>
      <vertAlign val="superscript"/>
      <sz val="12"/>
      <color theme="1"/>
      <name val="Calibri (Body)"/>
    </font>
    <font>
      <b/>
      <sz val="12"/>
      <color theme="1"/>
      <name val="Arial"/>
      <family val="2"/>
    </font>
    <font>
      <b/>
      <sz val="12"/>
      <name val="Calibri"/>
      <family val="2"/>
      <scheme val="minor"/>
    </font>
    <font>
      <sz val="12"/>
      <color theme="1"/>
      <name val="Arial"/>
      <family val="2"/>
    </font>
    <font>
      <i/>
      <sz val="12"/>
      <color theme="1"/>
      <name val="Calibri"/>
      <family val="2"/>
      <scheme val="minor"/>
    </font>
    <font>
      <b/>
      <sz val="12"/>
      <color theme="1"/>
      <name val="Symbol"/>
      <charset val="2"/>
    </font>
    <font>
      <sz val="12"/>
      <color rgb="FF000000"/>
      <name val="Calibri"/>
      <family val="2"/>
      <scheme val="minor"/>
    </font>
    <font>
      <sz val="8.25"/>
      <name val="Microsoft Sans Serif"/>
      <family val="2"/>
    </font>
    <font>
      <b/>
      <sz val="10"/>
      <name val="Arial"/>
      <family val="2"/>
    </font>
    <font>
      <sz val="10"/>
      <name val="Arial"/>
      <family val="2"/>
    </font>
    <font>
      <b/>
      <i/>
      <sz val="10"/>
      <name val="Arial"/>
      <family val="2"/>
    </font>
    <font>
      <b/>
      <sz val="10"/>
      <name val="Symbol"/>
      <charset val="2"/>
    </font>
    <font>
      <sz val="11"/>
      <name val="Arial"/>
      <family val="2"/>
    </font>
    <font>
      <b/>
      <sz val="12"/>
      <color rgb="FF000000"/>
      <name val="Calibri"/>
      <family val="2"/>
      <scheme val="minor"/>
    </font>
    <font>
      <b/>
      <vertAlign val="superscript"/>
      <sz val="12"/>
      <color rgb="FF000000"/>
      <name val="Calibri (Body)"/>
    </font>
    <font>
      <b/>
      <i/>
      <sz val="12"/>
      <color rgb="FF000000"/>
      <name val="Calibri"/>
      <family val="2"/>
      <scheme val="minor"/>
    </font>
    <font>
      <b/>
      <sz val="14"/>
      <name val="Calibri"/>
      <family val="2"/>
    </font>
    <font>
      <sz val="12"/>
      <color theme="1"/>
      <name val="Calibri"/>
      <family val="2"/>
      <scheme val="minor"/>
    </font>
    <font>
      <b/>
      <sz val="11"/>
      <name val="Arial"/>
      <family val="2"/>
    </font>
    <font>
      <b/>
      <sz val="14"/>
      <color theme="1"/>
      <name val="Calibri"/>
      <family val="2"/>
      <scheme val="minor"/>
    </font>
    <font>
      <sz val="11"/>
      <color rgb="FF000000"/>
      <name val="Calibri"/>
      <family val="2"/>
      <charset val="134"/>
      <scheme val="minor"/>
    </font>
    <font>
      <b/>
      <i/>
      <vertAlign val="superscript"/>
      <sz val="10"/>
      <name val="Arial"/>
      <family val="2"/>
    </font>
    <font>
      <sz val="12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0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19">
    <border>
      <left/>
      <right/>
      <top/>
      <bottom/>
      <diagonal/>
    </border>
    <border>
      <left style="medium">
        <color auto="1"/>
      </left>
      <right/>
      <top/>
      <bottom/>
      <diagonal/>
    </border>
    <border>
      <left style="medium">
        <color auto="1"/>
      </left>
      <right/>
      <top/>
      <bottom style="medium">
        <color auto="1"/>
      </bottom>
      <diagonal/>
    </border>
    <border>
      <left/>
      <right/>
      <top/>
      <bottom style="medium">
        <color auto="1"/>
      </bottom>
      <diagonal/>
    </border>
    <border>
      <left/>
      <right/>
      <top style="medium">
        <color auto="1"/>
      </top>
      <bottom/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/>
      <right style="medium">
        <color auto="1"/>
      </right>
      <top/>
      <bottom/>
      <diagonal/>
    </border>
    <border>
      <left/>
      <right style="medium">
        <color auto="1"/>
      </right>
      <top/>
      <bottom style="medium">
        <color auto="1"/>
      </bottom>
      <diagonal/>
    </border>
    <border>
      <left style="dashed">
        <color theme="0" tint="-0.14996795556505021"/>
      </left>
      <right style="dashed">
        <color theme="0" tint="-0.14996795556505021"/>
      </right>
      <top style="dashed">
        <color theme="0" tint="-0.14996795556505021"/>
      </top>
      <bottom style="dashed">
        <color theme="0" tint="-0.14996795556505021"/>
      </bottom>
      <diagonal/>
    </border>
    <border>
      <left style="dashed">
        <color theme="0" tint="-0.14996795556505021"/>
      </left>
      <right style="medium">
        <color auto="1"/>
      </right>
      <top style="dashed">
        <color theme="0" tint="-0.14996795556505021"/>
      </top>
      <bottom style="dashed">
        <color theme="0" tint="-0.14996795556505021"/>
      </bottom>
      <diagonal/>
    </border>
    <border>
      <left/>
      <right style="medium">
        <color rgb="FF000000"/>
      </right>
      <top style="medium">
        <color indexed="64"/>
      </top>
      <bottom/>
      <diagonal/>
    </border>
    <border>
      <left style="medium">
        <color auto="1"/>
      </left>
      <right/>
      <top style="medium">
        <color auto="1"/>
      </top>
      <bottom style="medium">
        <color auto="1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rgb="FF000000"/>
      </left>
      <right style="medium">
        <color auto="1"/>
      </right>
      <top/>
      <bottom/>
      <diagonal/>
    </border>
    <border>
      <left style="medium">
        <color indexed="64"/>
      </left>
      <right/>
      <top/>
      <bottom style="medium">
        <color rgb="FF000000"/>
      </bottom>
      <diagonal/>
    </border>
    <border>
      <left/>
      <right/>
      <top/>
      <bottom style="medium">
        <color rgb="FF000000"/>
      </bottom>
      <diagonal/>
    </border>
    <border>
      <left/>
      <right style="medium">
        <color rgb="FF000000"/>
      </right>
      <top/>
      <bottom style="medium">
        <color rgb="FF000000"/>
      </bottom>
      <diagonal/>
    </border>
  </borders>
  <cellStyleXfs count="2">
    <xf numFmtId="0" fontId="0" fillId="0" borderId="0"/>
    <xf numFmtId="0" fontId="14" fillId="0" borderId="0">
      <alignment vertical="top"/>
      <protection locked="0"/>
    </xf>
  </cellStyleXfs>
  <cellXfs count="413">
    <xf numFmtId="0" fontId="0" fillId="0" borderId="0" xfId="0"/>
    <xf numFmtId="0" fontId="2" fillId="0" borderId="0" xfId="0" applyFont="1" applyFill="1" applyAlignment="1">
      <alignment horizontal="right"/>
    </xf>
    <xf numFmtId="0" fontId="2" fillId="0" borderId="0" xfId="0" applyFont="1" applyFill="1" applyAlignment="1">
      <alignment horizontal="right" vertical="center"/>
    </xf>
    <xf numFmtId="0" fontId="5" fillId="0" borderId="0" xfId="0" applyFont="1" applyFill="1" applyAlignment="1">
      <alignment horizontal="center" vertical="center"/>
    </xf>
    <xf numFmtId="0" fontId="2" fillId="0" borderId="1" xfId="0" applyFont="1" applyFill="1" applyBorder="1" applyAlignment="1">
      <alignment horizontal="center" vertical="center"/>
    </xf>
    <xf numFmtId="0" fontId="2" fillId="0" borderId="2" xfId="0" applyFont="1" applyFill="1" applyBorder="1" applyAlignment="1">
      <alignment horizontal="center" vertical="center"/>
    </xf>
    <xf numFmtId="0" fontId="0" fillId="0" borderId="3" xfId="0" applyBorder="1"/>
    <xf numFmtId="0" fontId="4" fillId="0" borderId="4" xfId="0" applyFont="1" applyBorder="1" applyAlignment="1">
      <alignment horizontal="center"/>
    </xf>
    <xf numFmtId="0" fontId="4" fillId="0" borderId="0" xfId="0" applyFont="1" applyBorder="1" applyAlignment="1">
      <alignment horizontal="center"/>
    </xf>
    <xf numFmtId="0" fontId="6" fillId="0" borderId="0" xfId="0" applyFont="1" applyBorder="1" applyAlignment="1">
      <alignment horizontal="center"/>
    </xf>
    <xf numFmtId="0" fontId="0" fillId="0" borderId="0" xfId="0" applyBorder="1"/>
    <xf numFmtId="0" fontId="0" fillId="0" borderId="7" xfId="0" applyBorder="1"/>
    <xf numFmtId="0" fontId="0" fillId="0" borderId="8" xfId="0" applyBorder="1"/>
    <xf numFmtId="0" fontId="2" fillId="0" borderId="0" xfId="0" applyFont="1" applyFill="1" applyBorder="1" applyAlignment="1">
      <alignment horizontal="right"/>
    </xf>
    <xf numFmtId="0" fontId="2" fillId="0" borderId="0" xfId="0" applyFont="1" applyFill="1" applyBorder="1" applyAlignment="1">
      <alignment horizontal="center" vertical="center"/>
    </xf>
    <xf numFmtId="0" fontId="2" fillId="0" borderId="0" xfId="0" applyFont="1" applyFill="1" applyAlignment="1">
      <alignment horizontal="center"/>
    </xf>
    <xf numFmtId="0" fontId="0" fillId="0" borderId="0" xfId="0" applyFill="1"/>
    <xf numFmtId="0" fontId="0" fillId="0" borderId="4" xfId="0" applyBorder="1"/>
    <xf numFmtId="0" fontId="2" fillId="0" borderId="5" xfId="0" applyFont="1" applyFill="1" applyBorder="1" applyAlignment="1">
      <alignment horizontal="center"/>
    </xf>
    <xf numFmtId="0" fontId="4" fillId="0" borderId="0" xfId="0" applyFont="1" applyFill="1" applyBorder="1" applyAlignment="1">
      <alignment horizontal="center"/>
    </xf>
    <xf numFmtId="0" fontId="0" fillId="0" borderId="0" xfId="0" applyFill="1" applyBorder="1"/>
    <xf numFmtId="0" fontId="2" fillId="0" borderId="7" xfId="0" applyFont="1" applyFill="1" applyBorder="1" applyAlignment="1">
      <alignment horizontal="center" vertical="center"/>
    </xf>
    <xf numFmtId="0" fontId="4" fillId="0" borderId="0" xfId="0" applyFont="1" applyBorder="1"/>
    <xf numFmtId="0" fontId="8" fillId="0" borderId="0" xfId="0" applyFont="1" applyFill="1" applyBorder="1" applyAlignment="1">
      <alignment horizontal="center"/>
    </xf>
    <xf numFmtId="0" fontId="8" fillId="0" borderId="3" xfId="0" applyFont="1" applyFill="1" applyBorder="1" applyAlignment="1">
      <alignment horizontal="center"/>
    </xf>
    <xf numFmtId="0" fontId="0" fillId="0" borderId="3" xfId="0" applyFill="1" applyBorder="1"/>
    <xf numFmtId="0" fontId="4" fillId="0" borderId="3" xfId="0" applyFont="1" applyFill="1" applyBorder="1" applyAlignment="1">
      <alignment horizontal="center"/>
    </xf>
    <xf numFmtId="0" fontId="2" fillId="0" borderId="0" xfId="0" applyFont="1" applyFill="1" applyAlignment="1">
      <alignment horizontal="left" vertical="center"/>
    </xf>
    <xf numFmtId="0" fontId="0" fillId="0" borderId="0" xfId="0" applyAlignment="1">
      <alignment vertical="center"/>
    </xf>
    <xf numFmtId="0" fontId="2" fillId="0" borderId="0" xfId="0" applyFont="1" applyFill="1" applyBorder="1" applyAlignment="1">
      <alignment horizontal="right" vertical="center"/>
    </xf>
    <xf numFmtId="0" fontId="9" fillId="0" borderId="0" xfId="0" applyFont="1" applyFill="1" applyAlignment="1">
      <alignment horizontal="center" vertical="center"/>
    </xf>
    <xf numFmtId="0" fontId="0" fillId="0" borderId="0" xfId="0" applyAlignment="1">
      <alignment horizontal="center"/>
    </xf>
    <xf numFmtId="0" fontId="11" fillId="0" borderId="0" xfId="0" applyFont="1" applyAlignment="1">
      <alignment horizontal="center"/>
    </xf>
    <xf numFmtId="0" fontId="0" fillId="0" borderId="0" xfId="0" applyFont="1" applyAlignment="1">
      <alignment horizontal="center"/>
    </xf>
    <xf numFmtId="0" fontId="0" fillId="0" borderId="0" xfId="0" applyFont="1" applyAlignment="1">
      <alignment horizontal="left"/>
    </xf>
    <xf numFmtId="0" fontId="0" fillId="0" borderId="0" xfId="0" applyFill="1" applyAlignment="1">
      <alignment horizontal="center"/>
    </xf>
    <xf numFmtId="0" fontId="0" fillId="0" borderId="0" xfId="0" applyFont="1" applyFill="1" applyAlignment="1">
      <alignment horizontal="left"/>
    </xf>
    <xf numFmtId="0" fontId="11" fillId="0" borderId="0" xfId="0" applyFont="1" applyFill="1" applyAlignment="1">
      <alignment horizontal="center"/>
    </xf>
    <xf numFmtId="0" fontId="4" fillId="0" borderId="6" xfId="0" applyFont="1" applyFill="1" applyBorder="1" applyAlignment="1">
      <alignment horizontal="center"/>
    </xf>
    <xf numFmtId="0" fontId="6" fillId="0" borderId="0" xfId="0" applyFont="1" applyFill="1" applyBorder="1" applyAlignment="1">
      <alignment horizontal="center"/>
    </xf>
    <xf numFmtId="0" fontId="6" fillId="0" borderId="7" xfId="0" applyFont="1" applyFill="1" applyBorder="1" applyAlignment="1">
      <alignment horizontal="center"/>
    </xf>
    <xf numFmtId="0" fontId="4" fillId="0" borderId="1" xfId="0" applyFont="1" applyFill="1" applyBorder="1" applyAlignment="1">
      <alignment horizontal="center"/>
    </xf>
    <xf numFmtId="0" fontId="4" fillId="0" borderId="2" xfId="0" applyFont="1" applyFill="1" applyBorder="1" applyAlignment="1">
      <alignment horizontal="center"/>
    </xf>
    <xf numFmtId="0" fontId="4" fillId="0" borderId="7" xfId="0" applyFont="1" applyFill="1" applyBorder="1" applyAlignment="1">
      <alignment horizontal="center"/>
    </xf>
    <xf numFmtId="0" fontId="4" fillId="0" borderId="0" xfId="0" applyFont="1" applyFill="1" applyBorder="1" applyAlignment="1">
      <alignment horizontal="center"/>
    </xf>
    <xf numFmtId="0" fontId="0" fillId="0" borderId="0" xfId="0" applyFont="1" applyFill="1" applyBorder="1"/>
    <xf numFmtId="0" fontId="4" fillId="0" borderId="0" xfId="0" applyFont="1" applyAlignment="1">
      <alignment vertical="center"/>
    </xf>
    <xf numFmtId="0" fontId="4" fillId="0" borderId="0" xfId="0" applyFont="1" applyBorder="1" applyAlignment="1">
      <alignment horizontal="center"/>
    </xf>
    <xf numFmtId="0" fontId="4" fillId="0" borderId="0" xfId="0" applyFont="1" applyFill="1" applyBorder="1" applyAlignment="1">
      <alignment horizontal="center"/>
    </xf>
    <xf numFmtId="0" fontId="0" fillId="0" borderId="0" xfId="0" applyFill="1" applyBorder="1" applyAlignment="1">
      <alignment horizontal="center"/>
    </xf>
    <xf numFmtId="0" fontId="0" fillId="0" borderId="3" xfId="0" applyFill="1" applyBorder="1" applyAlignment="1">
      <alignment horizontal="center"/>
    </xf>
    <xf numFmtId="0" fontId="4" fillId="0" borderId="0" xfId="0" applyFont="1" applyBorder="1" applyAlignment="1">
      <alignment horizontal="center" vertical="center"/>
    </xf>
    <xf numFmtId="0" fontId="4" fillId="0" borderId="0" xfId="0" applyFont="1" applyAlignment="1">
      <alignment horizontal="left" vertical="center"/>
    </xf>
    <xf numFmtId="0" fontId="4" fillId="0" borderId="0" xfId="0" applyFont="1" applyFill="1" applyBorder="1" applyAlignment="1">
      <alignment horizontal="center" vertical="center"/>
    </xf>
    <xf numFmtId="0" fontId="4" fillId="0" borderId="7" xfId="0" applyFont="1" applyFill="1" applyBorder="1" applyAlignment="1">
      <alignment horizontal="center" vertical="center"/>
    </xf>
    <xf numFmtId="0" fontId="4" fillId="0" borderId="5" xfId="0" applyFont="1" applyBorder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/>
    </xf>
    <xf numFmtId="0" fontId="4" fillId="0" borderId="2" xfId="0" applyFont="1" applyFill="1" applyBorder="1" applyAlignment="1">
      <alignment horizontal="center" vertical="center"/>
    </xf>
    <xf numFmtId="0" fontId="6" fillId="0" borderId="1" xfId="0" applyFont="1" applyBorder="1" applyAlignment="1">
      <alignment horizontal="center" vertical="center"/>
    </xf>
    <xf numFmtId="0" fontId="6" fillId="0" borderId="0" xfId="0" applyFont="1" applyBorder="1" applyAlignment="1">
      <alignment horizontal="center" vertical="center"/>
    </xf>
    <xf numFmtId="0" fontId="15" fillId="0" borderId="5" xfId="1" applyFont="1" applyFill="1" applyBorder="1" applyAlignment="1" applyProtection="1">
      <alignment horizontal="left" vertical="center"/>
    </xf>
    <xf numFmtId="0" fontId="15" fillId="0" borderId="1" xfId="1" applyFont="1" applyFill="1" applyBorder="1" applyAlignment="1" applyProtection="1">
      <alignment horizontal="left" vertical="center"/>
    </xf>
    <xf numFmtId="0" fontId="15" fillId="0" borderId="2" xfId="1" applyFont="1" applyFill="1" applyBorder="1" applyAlignment="1" applyProtection="1">
      <alignment horizontal="left" vertical="center"/>
    </xf>
    <xf numFmtId="0" fontId="15" fillId="0" borderId="5" xfId="1" applyFont="1" applyFill="1" applyBorder="1" applyAlignment="1" applyProtection="1">
      <alignment horizontal="center" vertical="center"/>
    </xf>
    <xf numFmtId="0" fontId="17" fillId="0" borderId="4" xfId="1" applyFont="1" applyFill="1" applyBorder="1" applyAlignment="1" applyProtection="1">
      <alignment horizontal="center" vertical="center"/>
    </xf>
    <xf numFmtId="0" fontId="17" fillId="0" borderId="6" xfId="1" applyFont="1" applyFill="1" applyBorder="1" applyAlignment="1" applyProtection="1">
      <alignment horizontal="center" vertical="center"/>
    </xf>
    <xf numFmtId="0" fontId="15" fillId="0" borderId="1" xfId="1" applyFont="1" applyFill="1" applyBorder="1" applyAlignment="1" applyProtection="1">
      <alignment horizontal="center" vertical="center"/>
    </xf>
    <xf numFmtId="164" fontId="16" fillId="0" borderId="0" xfId="1" applyNumberFormat="1" applyFont="1" applyFill="1" applyBorder="1" applyAlignment="1" applyProtection="1">
      <alignment horizontal="center" vertical="center"/>
    </xf>
    <xf numFmtId="164" fontId="16" fillId="0" borderId="7" xfId="1" applyNumberFormat="1" applyFont="1" applyFill="1" applyBorder="1" applyAlignment="1" applyProtection="1">
      <alignment horizontal="center" vertical="center"/>
    </xf>
    <xf numFmtId="0" fontId="15" fillId="0" borderId="2" xfId="1" applyFont="1" applyFill="1" applyBorder="1" applyAlignment="1" applyProtection="1">
      <alignment horizontal="center" vertical="center"/>
    </xf>
    <xf numFmtId="164" fontId="16" fillId="0" borderId="3" xfId="1" applyNumberFormat="1" applyFont="1" applyFill="1" applyBorder="1" applyAlignment="1" applyProtection="1">
      <alignment horizontal="center" vertical="center"/>
    </xf>
    <xf numFmtId="164" fontId="16" fillId="0" borderId="8" xfId="1" applyNumberFormat="1" applyFont="1" applyFill="1" applyBorder="1" applyAlignment="1" applyProtection="1">
      <alignment horizontal="center" vertical="center"/>
    </xf>
    <xf numFmtId="0" fontId="0" fillId="0" borderId="1" xfId="0" applyBorder="1"/>
    <xf numFmtId="0" fontId="4" fillId="0" borderId="0" xfId="0" applyFont="1" applyBorder="1" applyAlignment="1"/>
    <xf numFmtId="165" fontId="16" fillId="0" borderId="0" xfId="1" applyNumberFormat="1" applyFont="1" applyFill="1" applyBorder="1" applyAlignment="1" applyProtection="1">
      <alignment horizontal="center" vertical="center"/>
    </xf>
    <xf numFmtId="165" fontId="16" fillId="0" borderId="3" xfId="1" applyNumberFormat="1" applyFont="1" applyFill="1" applyBorder="1" applyAlignment="1" applyProtection="1">
      <alignment horizontal="center" vertical="center"/>
    </xf>
    <xf numFmtId="165" fontId="16" fillId="0" borderId="7" xfId="1" applyNumberFormat="1" applyFont="1" applyFill="1" applyBorder="1" applyAlignment="1" applyProtection="1">
      <alignment horizontal="center" vertical="center"/>
    </xf>
    <xf numFmtId="165" fontId="16" fillId="0" borderId="8" xfId="1" applyNumberFormat="1" applyFont="1" applyFill="1" applyBorder="1" applyAlignment="1" applyProtection="1">
      <alignment horizontal="center" vertical="center"/>
    </xf>
    <xf numFmtId="166" fontId="16" fillId="0" borderId="0" xfId="1" applyNumberFormat="1" applyFont="1" applyFill="1" applyBorder="1" applyAlignment="1" applyProtection="1">
      <alignment horizontal="center" vertical="center"/>
    </xf>
    <xf numFmtId="166" fontId="16" fillId="0" borderId="7" xfId="1" applyNumberFormat="1" applyFont="1" applyFill="1" applyBorder="1" applyAlignment="1" applyProtection="1">
      <alignment horizontal="center" vertical="center"/>
    </xf>
    <xf numFmtId="166" fontId="16" fillId="0" borderId="3" xfId="1" applyNumberFormat="1" applyFont="1" applyFill="1" applyBorder="1" applyAlignment="1" applyProtection="1">
      <alignment horizontal="center" vertical="center"/>
    </xf>
    <xf numFmtId="166" fontId="16" fillId="0" borderId="8" xfId="1" applyNumberFormat="1" applyFont="1" applyFill="1" applyBorder="1" applyAlignment="1" applyProtection="1">
      <alignment horizontal="center" vertical="center"/>
    </xf>
    <xf numFmtId="0" fontId="13" fillId="0" borderId="0" xfId="0" applyFont="1" applyAlignment="1">
      <alignment horizontal="center"/>
    </xf>
    <xf numFmtId="0" fontId="19" fillId="0" borderId="0" xfId="0" applyFont="1" applyFill="1" applyAlignment="1">
      <alignment horizontal="center"/>
    </xf>
    <xf numFmtId="0" fontId="4" fillId="0" borderId="0" xfId="0" applyFont="1" applyFill="1" applyAlignment="1">
      <alignment horizontal="center"/>
    </xf>
    <xf numFmtId="0" fontId="0" fillId="0" borderId="0" xfId="0" applyFill="1" applyAlignment="1">
      <alignment horizontal="center" vertical="center"/>
    </xf>
    <xf numFmtId="1" fontId="0" fillId="0" borderId="0" xfId="0" applyNumberFormat="1" applyFill="1" applyAlignment="1">
      <alignment horizontal="center"/>
    </xf>
    <xf numFmtId="1" fontId="13" fillId="0" borderId="0" xfId="0" applyNumberFormat="1" applyFont="1" applyAlignment="1">
      <alignment horizontal="center"/>
    </xf>
    <xf numFmtId="0" fontId="4" fillId="0" borderId="5" xfId="0" applyFont="1" applyFill="1" applyBorder="1" applyAlignment="1">
      <alignment horizontal="center"/>
    </xf>
    <xf numFmtId="0" fontId="0" fillId="0" borderId="4" xfId="0" applyFill="1" applyBorder="1" applyAlignment="1">
      <alignment horizontal="center"/>
    </xf>
    <xf numFmtId="0" fontId="0" fillId="0" borderId="1" xfId="0" applyFill="1" applyBorder="1" applyAlignment="1">
      <alignment horizontal="center"/>
    </xf>
    <xf numFmtId="0" fontId="0" fillId="0" borderId="0" xfId="0" applyFill="1" applyBorder="1" applyAlignment="1">
      <alignment horizontal="center" vertical="center"/>
    </xf>
    <xf numFmtId="0" fontId="19" fillId="0" borderId="0" xfId="0" applyFont="1" applyFill="1" applyBorder="1" applyAlignment="1">
      <alignment horizontal="center"/>
    </xf>
    <xf numFmtId="0" fontId="4" fillId="0" borderId="0" xfId="0" applyFont="1" applyFill="1" applyBorder="1" applyAlignment="1">
      <alignment horizontal="center" vertical="center"/>
    </xf>
    <xf numFmtId="0" fontId="0" fillId="0" borderId="7" xfId="0" applyFill="1" applyBorder="1" applyAlignment="1">
      <alignment horizontal="center"/>
    </xf>
    <xf numFmtId="0" fontId="0" fillId="0" borderId="8" xfId="0" applyFill="1" applyBorder="1" applyAlignment="1">
      <alignment horizontal="center"/>
    </xf>
    <xf numFmtId="0" fontId="0" fillId="0" borderId="6" xfId="0" applyFill="1" applyBorder="1" applyAlignment="1">
      <alignment horizontal="center"/>
    </xf>
    <xf numFmtId="0" fontId="13" fillId="0" borderId="0" xfId="0" applyFont="1" applyFill="1" applyBorder="1" applyAlignment="1">
      <alignment horizontal="center"/>
    </xf>
    <xf numFmtId="0" fontId="13" fillId="0" borderId="0" xfId="0" applyFont="1" applyFill="1" applyBorder="1" applyAlignment="1">
      <alignment horizontal="center" vertical="center"/>
    </xf>
    <xf numFmtId="0" fontId="19" fillId="0" borderId="0" xfId="0" applyFont="1" applyBorder="1" applyAlignment="1">
      <alignment horizontal="center"/>
    </xf>
    <xf numFmtId="0" fontId="4" fillId="0" borderId="0" xfId="0" applyFont="1" applyFill="1" applyAlignment="1">
      <alignment horizontal="left" vertical="center"/>
    </xf>
    <xf numFmtId="0" fontId="4" fillId="0" borderId="7" xfId="0" applyFont="1" applyBorder="1" applyAlignment="1">
      <alignment horizontal="center"/>
    </xf>
    <xf numFmtId="0" fontId="4" fillId="0" borderId="0" xfId="0" applyFont="1" applyBorder="1" applyAlignment="1">
      <alignment horizontal="center"/>
    </xf>
    <xf numFmtId="0" fontId="15" fillId="0" borderId="5" xfId="1" applyFont="1" applyFill="1" applyBorder="1" applyAlignment="1" applyProtection="1">
      <alignment horizontal="center" vertical="center"/>
    </xf>
    <xf numFmtId="0" fontId="15" fillId="0" borderId="2" xfId="1" applyFont="1" applyFill="1" applyBorder="1" applyAlignment="1" applyProtection="1">
      <alignment horizontal="center" vertical="center"/>
    </xf>
    <xf numFmtId="0" fontId="4" fillId="0" borderId="3" xfId="0" applyFont="1" applyBorder="1" applyAlignment="1">
      <alignment horizontal="center"/>
    </xf>
    <xf numFmtId="0" fontId="0" fillId="0" borderId="0" xfId="0" applyBorder="1" applyAlignment="1">
      <alignment horizontal="center"/>
    </xf>
    <xf numFmtId="0" fontId="4" fillId="0" borderId="0" xfId="0" applyFont="1" applyAlignment="1">
      <alignment horizontal="center" vertical="center"/>
    </xf>
    <xf numFmtId="0" fontId="0" fillId="0" borderId="4" xfId="0" applyBorder="1" applyAlignment="1">
      <alignment horizontal="center"/>
    </xf>
    <xf numFmtId="0" fontId="0" fillId="0" borderId="3" xfId="0" applyBorder="1" applyAlignment="1">
      <alignment horizontal="center"/>
    </xf>
    <xf numFmtId="0" fontId="0" fillId="0" borderId="0" xfId="0" applyAlignment="1">
      <alignment horizontal="center" vertical="center"/>
    </xf>
    <xf numFmtId="0" fontId="0" fillId="0" borderId="4" xfId="0" applyFill="1" applyBorder="1"/>
    <xf numFmtId="0" fontId="4" fillId="0" borderId="0" xfId="0" applyFont="1" applyBorder="1" applyAlignment="1">
      <alignment horizontal="center"/>
    </xf>
    <xf numFmtId="0" fontId="0" fillId="0" borderId="0" xfId="0" applyBorder="1" applyAlignment="1">
      <alignment horizontal="center" vertical="center"/>
    </xf>
    <xf numFmtId="0" fontId="9" fillId="0" borderId="1" xfId="0" applyFont="1" applyBorder="1" applyAlignment="1">
      <alignment horizontal="right"/>
    </xf>
    <xf numFmtId="0" fontId="20" fillId="0" borderId="0" xfId="0" applyFont="1" applyAlignment="1">
      <alignment horizontal="center"/>
    </xf>
    <xf numFmtId="0" fontId="22" fillId="0" borderId="0" xfId="0" applyFont="1" applyAlignment="1">
      <alignment horizontal="center"/>
    </xf>
    <xf numFmtId="0" fontId="13" fillId="0" borderId="0" xfId="0" applyFont="1"/>
    <xf numFmtId="0" fontId="13" fillId="0" borderId="7" xfId="0" applyFont="1" applyBorder="1"/>
    <xf numFmtId="0" fontId="9" fillId="0" borderId="1" xfId="0" applyFont="1" applyBorder="1" applyAlignment="1">
      <alignment horizontal="center" vertical="center"/>
    </xf>
    <xf numFmtId="0" fontId="9" fillId="0" borderId="2" xfId="0" applyFont="1" applyBorder="1" applyAlignment="1">
      <alignment horizontal="center" vertical="center"/>
    </xf>
    <xf numFmtId="0" fontId="13" fillId="0" borderId="3" xfId="0" applyFont="1" applyBorder="1"/>
    <xf numFmtId="0" fontId="13" fillId="0" borderId="0" xfId="0" applyFont="1" applyBorder="1"/>
    <xf numFmtId="0" fontId="20" fillId="0" borderId="0" xfId="0" applyFont="1" applyBorder="1" applyAlignment="1">
      <alignment horizontal="center"/>
    </xf>
    <xf numFmtId="0" fontId="22" fillId="0" borderId="0" xfId="0" applyFont="1" applyBorder="1" applyAlignment="1">
      <alignment horizontal="center"/>
    </xf>
    <xf numFmtId="0" fontId="3" fillId="0" borderId="0" xfId="0" applyFont="1" applyFill="1" applyAlignment="1">
      <alignment horizontal="center" vertical="center"/>
    </xf>
    <xf numFmtId="14" fontId="0" fillId="0" borderId="0" xfId="0" applyNumberFormat="1"/>
    <xf numFmtId="0" fontId="1" fillId="0" borderId="0" xfId="0" applyFont="1" applyFill="1" applyAlignment="1">
      <alignment horizontal="center"/>
    </xf>
    <xf numFmtId="0" fontId="2" fillId="0" borderId="0" xfId="0" applyFont="1" applyFill="1" applyAlignment="1">
      <alignment horizontal="center" vertical="center"/>
    </xf>
    <xf numFmtId="0" fontId="3" fillId="0" borderId="1" xfId="0" applyFont="1" applyFill="1" applyBorder="1" applyAlignment="1">
      <alignment horizontal="center" vertical="center"/>
    </xf>
    <xf numFmtId="0" fontId="2" fillId="0" borderId="1" xfId="0" applyFont="1" applyFill="1" applyBorder="1" applyAlignment="1">
      <alignment horizontal="center"/>
    </xf>
    <xf numFmtId="0" fontId="2" fillId="0" borderId="0" xfId="0" applyFont="1" applyFill="1" applyBorder="1" applyAlignment="1">
      <alignment horizontal="center"/>
    </xf>
    <xf numFmtId="0" fontId="3" fillId="0" borderId="0" xfId="0" applyFont="1" applyFill="1" applyBorder="1" applyAlignment="1">
      <alignment horizontal="center" vertical="center"/>
    </xf>
    <xf numFmtId="0" fontId="3" fillId="0" borderId="0" xfId="0" applyFont="1" applyFill="1" applyAlignment="1">
      <alignment horizontal="center"/>
    </xf>
    <xf numFmtId="0" fontId="0" fillId="0" borderId="1" xfId="0" applyBorder="1" applyAlignment="1">
      <alignment horizontal="center"/>
    </xf>
    <xf numFmtId="0" fontId="15" fillId="0" borderId="0" xfId="1" applyFont="1" applyFill="1" applyBorder="1" applyAlignment="1" applyProtection="1">
      <alignment horizontal="center" vertical="center"/>
    </xf>
    <xf numFmtId="0" fontId="0" fillId="0" borderId="0" xfId="0" applyBorder="1" applyAlignment="1">
      <alignment vertical="center"/>
    </xf>
    <xf numFmtId="0" fontId="15" fillId="0" borderId="7" xfId="1" applyFont="1" applyFill="1" applyBorder="1" applyAlignment="1" applyProtection="1">
      <alignment horizontal="center" vertical="center"/>
    </xf>
    <xf numFmtId="0" fontId="0" fillId="0" borderId="7" xfId="0" applyBorder="1" applyAlignment="1">
      <alignment vertical="center"/>
    </xf>
    <xf numFmtId="0" fontId="0" fillId="0" borderId="3" xfId="0" applyBorder="1" applyAlignment="1">
      <alignment vertical="center"/>
    </xf>
    <xf numFmtId="0" fontId="0" fillId="0" borderId="8" xfId="0" applyBorder="1" applyAlignment="1">
      <alignment vertical="center"/>
    </xf>
    <xf numFmtId="167" fontId="16" fillId="0" borderId="0" xfId="1" applyNumberFormat="1" applyFont="1" applyFill="1" applyBorder="1" applyAlignment="1" applyProtection="1">
      <alignment horizontal="center" vertical="center"/>
    </xf>
    <xf numFmtId="167" fontId="16" fillId="0" borderId="3" xfId="1" applyNumberFormat="1" applyFont="1" applyFill="1" applyBorder="1" applyAlignment="1" applyProtection="1">
      <alignment horizontal="center" vertical="center"/>
    </xf>
    <xf numFmtId="167" fontId="0" fillId="0" borderId="7" xfId="0" applyNumberFormat="1" applyBorder="1" applyAlignment="1">
      <alignment vertical="center"/>
    </xf>
    <xf numFmtId="168" fontId="0" fillId="0" borderId="0" xfId="0" applyNumberFormat="1" applyBorder="1" applyAlignment="1">
      <alignment vertical="center"/>
    </xf>
    <xf numFmtId="0" fontId="17" fillId="0" borderId="1" xfId="1" applyFont="1" applyFill="1" applyBorder="1" applyAlignment="1" applyProtection="1">
      <alignment horizontal="left" vertical="center"/>
    </xf>
    <xf numFmtId="0" fontId="0" fillId="0" borderId="6" xfId="0" applyBorder="1"/>
    <xf numFmtId="0" fontId="15" fillId="0" borderId="0" xfId="1" applyFont="1" applyFill="1" applyBorder="1" applyAlignment="1" applyProtection="1">
      <alignment horizontal="left" vertical="center"/>
    </xf>
    <xf numFmtId="0" fontId="17" fillId="0" borderId="0" xfId="1" applyFont="1" applyFill="1" applyBorder="1" applyAlignment="1" applyProtection="1">
      <alignment horizontal="left" vertical="center"/>
    </xf>
    <xf numFmtId="0" fontId="2" fillId="0" borderId="2" xfId="0" applyFont="1" applyFill="1" applyBorder="1" applyAlignment="1">
      <alignment horizontal="center"/>
    </xf>
    <xf numFmtId="0" fontId="0" fillId="0" borderId="3" xfId="0" applyBorder="1" applyAlignment="1"/>
    <xf numFmtId="0" fontId="23" fillId="0" borderId="0" xfId="0" applyFont="1" applyFill="1" applyAlignment="1">
      <alignment horizontal="left" vertical="center"/>
    </xf>
    <xf numFmtId="0" fontId="6" fillId="0" borderId="3" xfId="0" applyFont="1" applyBorder="1" applyAlignment="1">
      <alignment horizontal="center"/>
    </xf>
    <xf numFmtId="0" fontId="4" fillId="0" borderId="8" xfId="0" applyFont="1" applyBorder="1" applyAlignment="1">
      <alignment horizontal="center"/>
    </xf>
    <xf numFmtId="0" fontId="4" fillId="0" borderId="7" xfId="0" applyFont="1" applyBorder="1"/>
    <xf numFmtId="0" fontId="0" fillId="0" borderId="4" xfId="0" applyBorder="1" applyAlignment="1"/>
    <xf numFmtId="0" fontId="6" fillId="0" borderId="8" xfId="0" applyFont="1" applyBorder="1" applyAlignment="1">
      <alignment horizontal="center"/>
    </xf>
    <xf numFmtId="0" fontId="0" fillId="0" borderId="0" xfId="0" applyBorder="1" applyAlignment="1"/>
    <xf numFmtId="0" fontId="0" fillId="0" borderId="6" xfId="0" applyBorder="1" applyAlignment="1">
      <alignment vertical="center"/>
    </xf>
    <xf numFmtId="0" fontId="4" fillId="0" borderId="7" xfId="0" applyFont="1" applyBorder="1" applyAlignment="1"/>
    <xf numFmtId="0" fontId="0" fillId="0" borderId="8" xfId="0" applyBorder="1" applyAlignment="1"/>
    <xf numFmtId="0" fontId="0" fillId="0" borderId="0" xfId="0" applyAlignment="1">
      <alignment horizontal="right" vertical="center"/>
    </xf>
    <xf numFmtId="0" fontId="0" fillId="0" borderId="0" xfId="0" applyBorder="1" applyAlignment="1">
      <alignment horizontal="right" vertical="center"/>
    </xf>
    <xf numFmtId="0" fontId="13" fillId="0" borderId="0" xfId="0" applyFont="1" applyAlignment="1">
      <alignment horizontal="right" vertical="center"/>
    </xf>
    <xf numFmtId="0" fontId="20" fillId="0" borderId="0" xfId="0" applyFont="1" applyBorder="1" applyAlignment="1">
      <alignment horizontal="center"/>
    </xf>
    <xf numFmtId="0" fontId="15" fillId="0" borderId="5" xfId="1" applyFont="1" applyFill="1" applyBorder="1" applyAlignment="1" applyProtection="1">
      <alignment horizontal="center" vertical="center"/>
    </xf>
    <xf numFmtId="0" fontId="15" fillId="0" borderId="4" xfId="1" applyFont="1" applyFill="1" applyBorder="1" applyAlignment="1" applyProtection="1">
      <alignment horizontal="center" vertical="center"/>
    </xf>
    <xf numFmtId="0" fontId="20" fillId="0" borderId="4" xfId="0" applyFont="1" applyBorder="1" applyAlignment="1">
      <alignment horizontal="center"/>
    </xf>
    <xf numFmtId="0" fontId="20" fillId="0" borderId="7" xfId="0" applyFont="1" applyBorder="1" applyAlignment="1">
      <alignment horizontal="center"/>
    </xf>
    <xf numFmtId="0" fontId="4" fillId="0" borderId="4" xfId="0" applyFont="1" applyBorder="1" applyAlignment="1">
      <alignment horizontal="center"/>
    </xf>
    <xf numFmtId="0" fontId="4" fillId="0" borderId="0" xfId="0" applyFont="1" applyBorder="1" applyAlignment="1">
      <alignment horizontal="center"/>
    </xf>
    <xf numFmtId="0" fontId="4" fillId="0" borderId="6" xfId="0" applyFont="1" applyBorder="1" applyAlignment="1">
      <alignment horizontal="center"/>
    </xf>
    <xf numFmtId="0" fontId="2" fillId="0" borderId="1" xfId="0" applyFont="1" applyFill="1" applyBorder="1" applyAlignment="1">
      <alignment horizontal="center" vertical="center"/>
    </xf>
    <xf numFmtId="0" fontId="4" fillId="0" borderId="7" xfId="0" applyFont="1" applyBorder="1" applyAlignment="1">
      <alignment horizontal="center"/>
    </xf>
    <xf numFmtId="0" fontId="4" fillId="0" borderId="3" xfId="0" applyFont="1" applyBorder="1" applyAlignment="1">
      <alignment horizontal="center"/>
    </xf>
    <xf numFmtId="0" fontId="4" fillId="0" borderId="0" xfId="0" applyFont="1" applyFill="1" applyBorder="1" applyAlignment="1">
      <alignment horizontal="center"/>
    </xf>
    <xf numFmtId="0" fontId="4" fillId="0" borderId="0" xfId="0" applyFont="1" applyBorder="1" applyAlignment="1">
      <alignment horizontal="center" vertical="center"/>
    </xf>
    <xf numFmtId="0" fontId="4" fillId="0" borderId="0" xfId="0" applyFont="1" applyFill="1" applyBorder="1" applyAlignment="1">
      <alignment horizontal="center" vertical="center"/>
    </xf>
    <xf numFmtId="0" fontId="9" fillId="0" borderId="0" xfId="0" applyFont="1" applyBorder="1" applyAlignment="1">
      <alignment horizontal="right"/>
    </xf>
    <xf numFmtId="0" fontId="9" fillId="0" borderId="0" xfId="0" applyFont="1" applyBorder="1" applyAlignment="1">
      <alignment horizontal="center" vertical="center"/>
    </xf>
    <xf numFmtId="0" fontId="2" fillId="0" borderId="0" xfId="0" applyFont="1" applyFill="1" applyBorder="1" applyAlignment="1">
      <alignment horizontal="center" vertical="center"/>
    </xf>
    <xf numFmtId="0" fontId="3" fillId="0" borderId="5" xfId="0" applyFont="1" applyFill="1" applyBorder="1" applyAlignment="1">
      <alignment vertical="center"/>
    </xf>
    <xf numFmtId="0" fontId="25" fillId="0" borderId="0" xfId="0" applyFont="1" applyBorder="1" applyAlignment="1">
      <alignment horizontal="center"/>
    </xf>
    <xf numFmtId="0" fontId="4" fillId="0" borderId="1" xfId="0" applyFont="1" applyBorder="1" applyAlignment="1">
      <alignment horizontal="center"/>
    </xf>
    <xf numFmtId="0" fontId="0" fillId="0" borderId="12" xfId="0" applyBorder="1" applyAlignment="1">
      <alignment vertical="center"/>
    </xf>
    <xf numFmtId="0" fontId="4" fillId="0" borderId="13" xfId="0" applyFont="1" applyBorder="1" applyAlignment="1">
      <alignment horizontal="center" vertical="center"/>
    </xf>
    <xf numFmtId="0" fontId="4" fillId="0" borderId="13" xfId="0" applyFont="1" applyBorder="1" applyAlignment="1">
      <alignment horizontal="center"/>
    </xf>
    <xf numFmtId="0" fontId="4" fillId="0" borderId="14" xfId="0" applyFont="1" applyBorder="1" applyAlignment="1">
      <alignment horizontal="center" vertical="center"/>
    </xf>
    <xf numFmtId="0" fontId="0" fillId="0" borderId="5" xfId="0" applyBorder="1" applyAlignment="1">
      <alignment horizontal="center"/>
    </xf>
    <xf numFmtId="0" fontId="6" fillId="0" borderId="4" xfId="0" applyFont="1" applyBorder="1" applyAlignment="1">
      <alignment horizontal="center"/>
    </xf>
    <xf numFmtId="0" fontId="6" fillId="0" borderId="6" xfId="0" applyFont="1" applyBorder="1" applyAlignment="1">
      <alignment horizontal="center"/>
    </xf>
    <xf numFmtId="0" fontId="4" fillId="0" borderId="5" xfId="0" applyFont="1" applyBorder="1" applyAlignment="1">
      <alignment horizontal="center"/>
    </xf>
    <xf numFmtId="0" fontId="15" fillId="0" borderId="5" xfId="1" applyFont="1" applyFill="1" applyBorder="1" applyAlignment="1" applyProtection="1">
      <alignment vertical="center"/>
    </xf>
    <xf numFmtId="0" fontId="15" fillId="0" borderId="4" xfId="1" applyFont="1" applyFill="1" applyBorder="1" applyAlignment="1" applyProtection="1">
      <alignment vertical="center"/>
    </xf>
    <xf numFmtId="0" fontId="15" fillId="0" borderId="6" xfId="1" applyFont="1" applyFill="1" applyBorder="1" applyAlignment="1" applyProtection="1">
      <alignment vertical="center"/>
    </xf>
    <xf numFmtId="0" fontId="15" fillId="0" borderId="13" xfId="1" applyFont="1" applyFill="1" applyBorder="1" applyAlignment="1" applyProtection="1">
      <alignment horizontal="center" vertical="center"/>
    </xf>
    <xf numFmtId="0" fontId="15" fillId="0" borderId="12" xfId="1" applyFont="1" applyFill="1" applyBorder="1" applyAlignment="1" applyProtection="1">
      <alignment vertical="center"/>
    </xf>
    <xf numFmtId="0" fontId="15" fillId="0" borderId="13" xfId="1" applyFont="1" applyFill="1" applyBorder="1" applyAlignment="1" applyProtection="1">
      <alignment vertical="center"/>
    </xf>
    <xf numFmtId="0" fontId="4" fillId="0" borderId="0" xfId="0" applyFont="1" applyBorder="1" applyAlignment="1">
      <alignment vertical="center"/>
    </xf>
    <xf numFmtId="168" fontId="4" fillId="0" borderId="0" xfId="0" applyNumberFormat="1" applyFont="1" applyBorder="1" applyAlignment="1">
      <alignment horizontal="right" vertical="center"/>
    </xf>
    <xf numFmtId="167" fontId="4" fillId="0" borderId="7" xfId="0" applyNumberFormat="1" applyFont="1" applyBorder="1" applyAlignment="1">
      <alignment horizontal="right" vertical="center"/>
    </xf>
    <xf numFmtId="0" fontId="9" fillId="0" borderId="1" xfId="0" applyFont="1" applyBorder="1" applyAlignment="1">
      <alignment horizontal="center"/>
    </xf>
    <xf numFmtId="0" fontId="20" fillId="0" borderId="0" xfId="0" applyFont="1" applyBorder="1"/>
    <xf numFmtId="0" fontId="20" fillId="0" borderId="7" xfId="0" applyFont="1" applyBorder="1"/>
    <xf numFmtId="0" fontId="9" fillId="0" borderId="5" xfId="0" applyFont="1" applyBorder="1" applyAlignment="1">
      <alignment horizontal="right"/>
    </xf>
    <xf numFmtId="0" fontId="0" fillId="0" borderId="0" xfId="0" applyFont="1" applyBorder="1" applyAlignment="1">
      <alignment horizontal="center"/>
    </xf>
    <xf numFmtId="0" fontId="2" fillId="0" borderId="5" xfId="0" applyFont="1" applyFill="1" applyBorder="1" applyAlignment="1">
      <alignment horizontal="center" vertical="center"/>
    </xf>
    <xf numFmtId="0" fontId="0" fillId="0" borderId="4" xfId="0" applyBorder="1" applyAlignment="1">
      <alignment vertical="center"/>
    </xf>
    <xf numFmtId="0" fontId="26" fillId="0" borderId="0" xfId="0" applyFont="1" applyAlignment="1">
      <alignment horizontal="left" vertical="center"/>
    </xf>
    <xf numFmtId="0" fontId="26" fillId="0" borderId="0" xfId="0" applyFont="1" applyAlignment="1">
      <alignment vertical="center"/>
    </xf>
    <xf numFmtId="0" fontId="17" fillId="0" borderId="0" xfId="1" applyFont="1" applyFill="1" applyBorder="1" applyAlignment="1" applyProtection="1">
      <alignment horizontal="center" vertical="center"/>
    </xf>
    <xf numFmtId="165" fontId="0" fillId="0" borderId="0" xfId="0" applyNumberFormat="1" applyBorder="1"/>
    <xf numFmtId="165" fontId="0" fillId="0" borderId="7" xfId="0" applyNumberFormat="1" applyBorder="1"/>
    <xf numFmtId="0" fontId="17" fillId="0" borderId="7" xfId="1" applyFont="1" applyFill="1" applyBorder="1" applyAlignment="1" applyProtection="1">
      <alignment horizontal="center" vertical="center"/>
    </xf>
    <xf numFmtId="0" fontId="4" fillId="0" borderId="0" xfId="0" applyFont="1" applyFill="1" applyBorder="1" applyAlignment="1">
      <alignment vertical="center"/>
    </xf>
    <xf numFmtId="0" fontId="27" fillId="0" borderId="15" xfId="0" applyFont="1" applyBorder="1"/>
    <xf numFmtId="0" fontId="27" fillId="0" borderId="0" xfId="0" applyFont="1"/>
    <xf numFmtId="0" fontId="15" fillId="0" borderId="1" xfId="0" applyFont="1" applyBorder="1" applyAlignment="1">
      <alignment horizontal="center" vertical="center"/>
    </xf>
    <xf numFmtId="0" fontId="17" fillId="0" borderId="0" xfId="0" applyFont="1" applyAlignment="1">
      <alignment horizontal="center" vertical="center"/>
    </xf>
    <xf numFmtId="0" fontId="17" fillId="0" borderId="7" xfId="0" applyFont="1" applyBorder="1" applyAlignment="1">
      <alignment horizontal="center" vertical="center"/>
    </xf>
    <xf numFmtId="0" fontId="15" fillId="0" borderId="1" xfId="0" applyFont="1" applyBorder="1" applyAlignment="1">
      <alignment horizontal="left" vertical="center"/>
    </xf>
    <xf numFmtId="0" fontId="27" fillId="0" borderId="7" xfId="0" applyFont="1" applyBorder="1"/>
    <xf numFmtId="164" fontId="16" fillId="0" borderId="0" xfId="0" applyNumberFormat="1" applyFont="1" applyAlignment="1">
      <alignment horizontal="center" vertical="center"/>
    </xf>
    <xf numFmtId="164" fontId="16" fillId="0" borderId="7" xfId="0" applyNumberFormat="1" applyFont="1" applyBorder="1" applyAlignment="1">
      <alignment horizontal="center" vertical="center"/>
    </xf>
    <xf numFmtId="167" fontId="16" fillId="0" borderId="0" xfId="0" applyNumberFormat="1" applyFont="1" applyAlignment="1">
      <alignment horizontal="center" vertical="center"/>
    </xf>
    <xf numFmtId="0" fontId="17" fillId="0" borderId="1" xfId="0" applyFont="1" applyBorder="1" applyAlignment="1">
      <alignment horizontal="left" vertical="center"/>
    </xf>
    <xf numFmtId="0" fontId="27" fillId="0" borderId="0" xfId="0" applyFont="1" applyAlignment="1">
      <alignment vertical="center"/>
    </xf>
    <xf numFmtId="0" fontId="15" fillId="0" borderId="0" xfId="0" applyFont="1" applyAlignment="1">
      <alignment horizontal="center" vertical="center"/>
    </xf>
    <xf numFmtId="0" fontId="15" fillId="0" borderId="7" xfId="0" applyFont="1" applyBorder="1" applyAlignment="1">
      <alignment horizontal="center" vertical="center"/>
    </xf>
    <xf numFmtId="0" fontId="15" fillId="0" borderId="0" xfId="0" applyFont="1" applyAlignment="1">
      <alignment horizontal="left" vertical="center"/>
    </xf>
    <xf numFmtId="0" fontId="17" fillId="0" borderId="0" xfId="0" applyFont="1" applyAlignment="1">
      <alignment horizontal="left" vertical="center"/>
    </xf>
    <xf numFmtId="168" fontId="27" fillId="0" borderId="0" xfId="0" applyNumberFormat="1" applyFont="1" applyAlignment="1">
      <alignment vertical="center"/>
    </xf>
    <xf numFmtId="167" fontId="27" fillId="0" borderId="7" xfId="0" applyNumberFormat="1" applyFont="1" applyBorder="1" applyAlignment="1">
      <alignment vertical="center"/>
    </xf>
    <xf numFmtId="0" fontId="15" fillId="0" borderId="2" xfId="0" applyFont="1" applyBorder="1" applyAlignment="1">
      <alignment horizontal="center" vertical="center"/>
    </xf>
    <xf numFmtId="164" fontId="16" fillId="0" borderId="3" xfId="0" applyNumberFormat="1" applyFont="1" applyBorder="1" applyAlignment="1">
      <alignment horizontal="center" vertical="center"/>
    </xf>
    <xf numFmtId="164" fontId="16" fillId="0" borderId="8" xfId="0" applyNumberFormat="1" applyFont="1" applyBorder="1" applyAlignment="1">
      <alignment horizontal="center" vertical="center"/>
    </xf>
    <xf numFmtId="0" fontId="15" fillId="0" borderId="2" xfId="0" applyFont="1" applyBorder="1" applyAlignment="1">
      <alignment horizontal="left" vertical="center"/>
    </xf>
    <xf numFmtId="167" fontId="16" fillId="0" borderId="3" xfId="0" applyNumberFormat="1" applyFont="1" applyBorder="1" applyAlignment="1">
      <alignment horizontal="center" vertical="center"/>
    </xf>
    <xf numFmtId="0" fontId="15" fillId="0" borderId="3" xfId="0" applyFont="1" applyBorder="1" applyAlignment="1">
      <alignment horizontal="left" vertical="center"/>
    </xf>
    <xf numFmtId="168" fontId="27" fillId="0" borderId="3" xfId="0" applyNumberFormat="1" applyFont="1" applyBorder="1" applyAlignment="1">
      <alignment vertical="center"/>
    </xf>
    <xf numFmtId="167" fontId="27" fillId="0" borderId="8" xfId="0" applyNumberFormat="1" applyFont="1" applyBorder="1" applyAlignment="1">
      <alignment vertical="center"/>
    </xf>
    <xf numFmtId="0" fontId="17" fillId="0" borderId="2" xfId="1" applyFont="1" applyFill="1" applyBorder="1" applyAlignment="1" applyProtection="1">
      <alignment horizontal="left" vertical="center"/>
    </xf>
    <xf numFmtId="0" fontId="0" fillId="0" borderId="0" xfId="0" applyAlignment="1"/>
    <xf numFmtId="0" fontId="13" fillId="0" borderId="0" xfId="0" applyFont="1" applyAlignment="1"/>
    <xf numFmtId="1" fontId="24" fillId="0" borderId="0" xfId="1" applyNumberFormat="1" applyFont="1" applyFill="1" applyBorder="1" applyAlignment="1" applyProtection="1"/>
    <xf numFmtId="0" fontId="24" fillId="0" borderId="0" xfId="1" applyFont="1" applyFill="1" applyBorder="1" applyAlignment="1" applyProtection="1"/>
    <xf numFmtId="0" fontId="4" fillId="0" borderId="0" xfId="1" applyFont="1" applyFill="1" applyBorder="1" applyAlignment="1" applyProtection="1"/>
    <xf numFmtId="0" fontId="4" fillId="0" borderId="4" xfId="1" applyFont="1" applyBorder="1" applyAlignment="1" applyProtection="1">
      <alignment horizontal="center"/>
    </xf>
    <xf numFmtId="3" fontId="4" fillId="0" borderId="4" xfId="1" applyNumberFormat="1" applyFont="1" applyBorder="1" applyAlignment="1" applyProtection="1">
      <alignment horizontal="center"/>
    </xf>
    <xf numFmtId="0" fontId="4" fillId="0" borderId="4" xfId="1" applyFont="1" applyFill="1" applyBorder="1" applyAlignment="1" applyProtection="1">
      <alignment horizontal="center"/>
    </xf>
    <xf numFmtId="0" fontId="4" fillId="0" borderId="6" xfId="1" applyFont="1" applyFill="1" applyBorder="1" applyAlignment="1" applyProtection="1">
      <alignment horizontal="center"/>
    </xf>
    <xf numFmtId="0" fontId="24" fillId="0" borderId="0" xfId="0" applyFont="1" applyFill="1" applyBorder="1"/>
    <xf numFmtId="0" fontId="24" fillId="0" borderId="0" xfId="1" applyFont="1" applyBorder="1" applyAlignment="1" applyProtection="1"/>
    <xf numFmtId="0" fontId="4" fillId="0" borderId="7" xfId="1" applyFont="1" applyFill="1" applyBorder="1" applyAlignment="1" applyProtection="1"/>
    <xf numFmtId="0" fontId="0" fillId="0" borderId="2" xfId="0" applyBorder="1" applyAlignment="1">
      <alignment horizontal="center"/>
    </xf>
    <xf numFmtId="0" fontId="24" fillId="0" borderId="3" xfId="1" applyFont="1" applyFill="1" applyBorder="1" applyAlignment="1" applyProtection="1"/>
    <xf numFmtId="0" fontId="24" fillId="0" borderId="8" xfId="1" applyFont="1" applyFill="1" applyBorder="1" applyAlignment="1" applyProtection="1"/>
    <xf numFmtId="0" fontId="4" fillId="0" borderId="0" xfId="1" applyFont="1" applyFill="1" applyBorder="1" applyAlignment="1" applyProtection="1">
      <alignment horizontal="center"/>
    </xf>
    <xf numFmtId="0" fontId="29" fillId="0" borderId="1" xfId="0" applyFont="1" applyFill="1" applyBorder="1" applyAlignment="1">
      <alignment horizontal="center"/>
    </xf>
    <xf numFmtId="169" fontId="29" fillId="0" borderId="0" xfId="0" applyNumberFormat="1" applyFont="1" applyFill="1" applyBorder="1" applyAlignment="1">
      <alignment horizontal="center"/>
    </xf>
    <xf numFmtId="169" fontId="29" fillId="0" borderId="7" xfId="0" applyNumberFormat="1" applyFont="1" applyFill="1" applyBorder="1" applyAlignment="1">
      <alignment horizontal="center"/>
    </xf>
    <xf numFmtId="0" fontId="29" fillId="0" borderId="0" xfId="0" applyFont="1" applyFill="1" applyBorder="1" applyAlignment="1">
      <alignment horizontal="center"/>
    </xf>
    <xf numFmtId="0" fontId="29" fillId="0" borderId="7" xfId="0" applyFont="1" applyFill="1" applyBorder="1" applyAlignment="1">
      <alignment horizontal="center"/>
    </xf>
    <xf numFmtId="3" fontId="29" fillId="0" borderId="0" xfId="0" applyNumberFormat="1" applyFont="1" applyFill="1" applyBorder="1" applyAlignment="1">
      <alignment horizontal="center"/>
    </xf>
    <xf numFmtId="0" fontId="29" fillId="0" borderId="2" xfId="0" applyFont="1" applyFill="1" applyBorder="1" applyAlignment="1">
      <alignment horizontal="center"/>
    </xf>
    <xf numFmtId="0" fontId="29" fillId="0" borderId="3" xfId="0" applyFont="1" applyFill="1" applyBorder="1" applyAlignment="1">
      <alignment horizontal="center"/>
    </xf>
    <xf numFmtId="0" fontId="29" fillId="0" borderId="8" xfId="0" applyFont="1" applyFill="1" applyBorder="1" applyAlignment="1">
      <alignment horizontal="center"/>
    </xf>
    <xf numFmtId="0" fontId="9" fillId="0" borderId="5" xfId="0" applyFont="1" applyFill="1" applyBorder="1" applyAlignment="1">
      <alignment horizontal="center"/>
    </xf>
    <xf numFmtId="0" fontId="9" fillId="0" borderId="4" xfId="0" applyFont="1" applyFill="1" applyBorder="1" applyAlignment="1">
      <alignment horizontal="center"/>
    </xf>
    <xf numFmtId="0" fontId="9" fillId="0" borderId="6" xfId="0" applyFont="1" applyFill="1" applyBorder="1" applyAlignment="1">
      <alignment horizontal="center"/>
    </xf>
    <xf numFmtId="3" fontId="29" fillId="0" borderId="7" xfId="0" applyNumberFormat="1" applyFont="1" applyFill="1" applyBorder="1" applyAlignment="1">
      <alignment horizontal="center"/>
    </xf>
    <xf numFmtId="0" fontId="0" fillId="0" borderId="5" xfId="0" applyFont="1" applyBorder="1" applyAlignment="1">
      <alignment horizontal="center"/>
    </xf>
    <xf numFmtId="0" fontId="0" fillId="0" borderId="1" xfId="0" applyFont="1" applyBorder="1" applyAlignment="1">
      <alignment horizontal="center"/>
    </xf>
    <xf numFmtId="0" fontId="0" fillId="0" borderId="2" xfId="0" applyFont="1" applyBorder="1" applyAlignment="1">
      <alignment horizontal="center"/>
    </xf>
    <xf numFmtId="0" fontId="0" fillId="0" borderId="3" xfId="0" applyFont="1" applyBorder="1" applyAlignment="1">
      <alignment horizontal="center"/>
    </xf>
    <xf numFmtId="0" fontId="0" fillId="0" borderId="8" xfId="0" applyFont="1" applyBorder="1" applyAlignment="1">
      <alignment horizontal="center"/>
    </xf>
    <xf numFmtId="0" fontId="30" fillId="0" borderId="0" xfId="0" applyFont="1" applyAlignment="1">
      <alignment vertical="center"/>
    </xf>
    <xf numFmtId="168" fontId="4" fillId="0" borderId="0" xfId="0" applyNumberFormat="1" applyFont="1" applyBorder="1" applyAlignment="1">
      <alignment horizontal="center" vertical="center"/>
    </xf>
    <xf numFmtId="167" fontId="4" fillId="0" borderId="7" xfId="0" applyNumberFormat="1" applyFont="1" applyBorder="1" applyAlignment="1">
      <alignment horizontal="center" vertical="center"/>
    </xf>
    <xf numFmtId="0" fontId="0" fillId="0" borderId="0" xfId="0" applyFont="1" applyFill="1" applyBorder="1" applyAlignment="1">
      <alignment horizontal="center"/>
    </xf>
    <xf numFmtId="0" fontId="0" fillId="0" borderId="3" xfId="0" applyFont="1" applyFill="1" applyBorder="1" applyAlignment="1">
      <alignment horizontal="center"/>
    </xf>
    <xf numFmtId="0" fontId="4" fillId="0" borderId="4" xfId="0" applyFont="1" applyFill="1" applyBorder="1" applyAlignment="1">
      <alignment horizontal="center" wrapText="1"/>
    </xf>
    <xf numFmtId="170" fontId="0" fillId="0" borderId="0" xfId="0" applyNumberFormat="1"/>
    <xf numFmtId="170" fontId="4" fillId="0" borderId="6" xfId="0" applyNumberFormat="1" applyFont="1" applyFill="1" applyBorder="1" applyAlignment="1">
      <alignment horizontal="center" wrapText="1"/>
    </xf>
    <xf numFmtId="170" fontId="4" fillId="0" borderId="7" xfId="0" applyNumberFormat="1" applyFont="1" applyBorder="1" applyAlignment="1">
      <alignment horizontal="center"/>
    </xf>
    <xf numFmtId="170" fontId="4" fillId="0" borderId="7" xfId="0" applyNumberFormat="1" applyFont="1" applyFill="1" applyBorder="1" applyAlignment="1">
      <alignment horizontal="center" wrapText="1"/>
    </xf>
    <xf numFmtId="170" fontId="0" fillId="0" borderId="8" xfId="0" applyNumberFormat="1" applyFont="1" applyBorder="1" applyAlignment="1">
      <alignment horizontal="center"/>
    </xf>
    <xf numFmtId="0" fontId="31" fillId="0" borderId="0" xfId="1" applyFont="1" applyFill="1" applyAlignment="1" applyProtection="1"/>
    <xf numFmtId="2" fontId="4" fillId="0" borderId="5" xfId="1" applyNumberFormat="1" applyFont="1" applyFill="1" applyBorder="1" applyAlignment="1" applyProtection="1">
      <alignment horizontal="center"/>
    </xf>
    <xf numFmtId="169" fontId="4" fillId="0" borderId="4" xfId="1" applyNumberFormat="1" applyFont="1" applyFill="1" applyBorder="1" applyAlignment="1" applyProtection="1">
      <alignment horizontal="center"/>
    </xf>
    <xf numFmtId="169" fontId="4" fillId="0" borderId="6" xfId="1" applyNumberFormat="1" applyFont="1" applyFill="1" applyBorder="1" applyAlignment="1" applyProtection="1">
      <alignment horizontal="center"/>
    </xf>
    <xf numFmtId="0" fontId="24" fillId="0" borderId="0" xfId="1" applyFont="1" applyFill="1" applyBorder="1" applyAlignment="1" applyProtection="1">
      <alignment horizontal="center"/>
    </xf>
    <xf numFmtId="0" fontId="24" fillId="0" borderId="7" xfId="1" applyFont="1" applyFill="1" applyBorder="1" applyAlignment="1" applyProtection="1">
      <alignment horizontal="center"/>
    </xf>
    <xf numFmtId="3" fontId="24" fillId="0" borderId="0" xfId="1" applyNumberFormat="1" applyFont="1" applyFill="1" applyBorder="1" applyAlignment="1" applyProtection="1">
      <alignment horizontal="center"/>
    </xf>
    <xf numFmtId="3" fontId="24" fillId="0" borderId="7" xfId="1" applyNumberFormat="1" applyFont="1" applyFill="1" applyBorder="1" applyAlignment="1" applyProtection="1">
      <alignment horizontal="center"/>
    </xf>
    <xf numFmtId="0" fontId="24" fillId="0" borderId="1" xfId="1" applyFont="1" applyFill="1" applyBorder="1" applyAlignment="1" applyProtection="1">
      <alignment horizontal="center"/>
    </xf>
    <xf numFmtId="0" fontId="24" fillId="0" borderId="2" xfId="1" applyFont="1" applyFill="1" applyBorder="1" applyAlignment="1" applyProtection="1">
      <alignment horizontal="center"/>
    </xf>
    <xf numFmtId="0" fontId="24" fillId="0" borderId="3" xfId="1" applyFont="1" applyFill="1" applyBorder="1" applyAlignment="1" applyProtection="1">
      <alignment horizontal="center"/>
    </xf>
    <xf numFmtId="0" fontId="24" fillId="0" borderId="8" xfId="1" applyFont="1" applyFill="1" applyBorder="1" applyAlignment="1" applyProtection="1">
      <alignment horizontal="center"/>
    </xf>
    <xf numFmtId="0" fontId="24" fillId="0" borderId="0" xfId="0" applyFont="1" applyFill="1"/>
    <xf numFmtId="171" fontId="24" fillId="0" borderId="1" xfId="1" applyNumberFormat="1" applyFont="1" applyFill="1" applyBorder="1" applyAlignment="1" applyProtection="1">
      <alignment horizontal="center"/>
    </xf>
    <xf numFmtId="0" fontId="31" fillId="0" borderId="3" xfId="1" applyFont="1" applyFill="1" applyBorder="1" applyAlignment="1" applyProtection="1"/>
    <xf numFmtId="1" fontId="24" fillId="0" borderId="0" xfId="0" applyNumberFormat="1" applyFont="1" applyFill="1" applyBorder="1"/>
    <xf numFmtId="1" fontId="24" fillId="0" borderId="0" xfId="1" applyNumberFormat="1" applyFont="1" applyBorder="1" applyAlignment="1" applyProtection="1"/>
    <xf numFmtId="1" fontId="24" fillId="0" borderId="3" xfId="1" applyNumberFormat="1" applyFont="1" applyFill="1" applyBorder="1" applyAlignment="1" applyProtection="1"/>
    <xf numFmtId="171" fontId="0" fillId="0" borderId="0" xfId="0" applyNumberFormat="1" applyBorder="1" applyAlignment="1">
      <alignment horizontal="center" vertical="center"/>
    </xf>
    <xf numFmtId="171" fontId="0" fillId="0" borderId="7" xfId="0" applyNumberFormat="1" applyBorder="1" applyAlignment="1">
      <alignment horizontal="center" vertical="center"/>
    </xf>
    <xf numFmtId="1" fontId="0" fillId="0" borderId="0" xfId="0" applyNumberFormat="1" applyFont="1" applyBorder="1" applyAlignment="1">
      <alignment horizontal="center"/>
    </xf>
    <xf numFmtId="1" fontId="0" fillId="0" borderId="3" xfId="0" applyNumberFormat="1" applyFont="1" applyBorder="1" applyAlignment="1">
      <alignment horizontal="center"/>
    </xf>
    <xf numFmtId="49" fontId="0" fillId="0" borderId="5" xfId="0" applyNumberFormat="1" applyFont="1" applyFill="1" applyBorder="1" applyAlignment="1">
      <alignment horizontal="center" wrapText="1"/>
    </xf>
    <xf numFmtId="0" fontId="6" fillId="0" borderId="1" xfId="0" applyFont="1" applyFill="1" applyBorder="1" applyAlignment="1"/>
    <xf numFmtId="49" fontId="6" fillId="0" borderId="1" xfId="0" applyNumberFormat="1" applyFont="1" applyFill="1" applyBorder="1" applyAlignment="1"/>
    <xf numFmtId="49" fontId="4" fillId="0" borderId="2" xfId="0" applyNumberFormat="1" applyFont="1" applyFill="1" applyBorder="1" applyAlignment="1"/>
    <xf numFmtId="2" fontId="11" fillId="0" borderId="7" xfId="0" applyNumberFormat="1" applyFont="1" applyFill="1" applyBorder="1" applyAlignment="1">
      <alignment horizontal="center"/>
    </xf>
    <xf numFmtId="2" fontId="0" fillId="0" borderId="0" xfId="0" applyNumberFormat="1"/>
    <xf numFmtId="0" fontId="4" fillId="0" borderId="0" xfId="0" applyFont="1" applyBorder="1" applyAlignment="1">
      <alignment horizontal="center"/>
    </xf>
    <xf numFmtId="0" fontId="4" fillId="0" borderId="7" xfId="0" applyFont="1" applyBorder="1" applyAlignment="1">
      <alignment horizontal="center"/>
    </xf>
    <xf numFmtId="2" fontId="6" fillId="0" borderId="0" xfId="0" applyNumberFormat="1" applyFont="1" applyFill="1" applyBorder="1" applyAlignment="1">
      <alignment horizontal="center"/>
    </xf>
    <xf numFmtId="2" fontId="4" fillId="0" borderId="0" xfId="0" applyNumberFormat="1" applyFont="1" applyFill="1" applyBorder="1" applyAlignment="1">
      <alignment horizontal="center"/>
    </xf>
    <xf numFmtId="0" fontId="15" fillId="0" borderId="5" xfId="1" applyFont="1" applyFill="1" applyBorder="1" applyAlignment="1" applyProtection="1">
      <alignment horizontal="center" vertical="center"/>
    </xf>
    <xf numFmtId="0" fontId="15" fillId="0" borderId="4" xfId="1" applyFont="1" applyFill="1" applyBorder="1" applyAlignment="1" applyProtection="1">
      <alignment horizontal="center" vertical="center"/>
    </xf>
    <xf numFmtId="0" fontId="4" fillId="0" borderId="3" xfId="0" applyFont="1" applyBorder="1" applyAlignment="1">
      <alignment horizontal="center"/>
    </xf>
    <xf numFmtId="0" fontId="4" fillId="0" borderId="0" xfId="0" applyFont="1" applyFill="1" applyBorder="1" applyAlignment="1">
      <alignment horizontal="center"/>
    </xf>
    <xf numFmtId="0" fontId="4" fillId="0" borderId="4" xfId="0" applyFont="1" applyFill="1" applyBorder="1" applyAlignment="1">
      <alignment horizontal="center"/>
    </xf>
    <xf numFmtId="0" fontId="4" fillId="0" borderId="0" xfId="0" applyFont="1" applyFill="1" applyBorder="1" applyAlignment="1">
      <alignment horizontal="center" vertical="center"/>
    </xf>
    <xf numFmtId="0" fontId="15" fillId="0" borderId="5" xfId="1" applyFont="1" applyFill="1" applyBorder="1" applyAlignment="1" applyProtection="1">
      <alignment horizontal="center" vertical="center"/>
    </xf>
    <xf numFmtId="0" fontId="15" fillId="0" borderId="4" xfId="1" applyFont="1" applyFill="1" applyBorder="1" applyAlignment="1" applyProtection="1">
      <alignment horizontal="center" vertical="center"/>
    </xf>
    <xf numFmtId="0" fontId="15" fillId="0" borderId="6" xfId="1" applyFont="1" applyFill="1" applyBorder="1" applyAlignment="1" applyProtection="1">
      <alignment horizontal="center" vertical="center"/>
    </xf>
    <xf numFmtId="0" fontId="15" fillId="0" borderId="2" xfId="1" applyFont="1" applyFill="1" applyBorder="1" applyAlignment="1" applyProtection="1">
      <alignment horizontal="center" vertical="center"/>
    </xf>
    <xf numFmtId="0" fontId="10" fillId="0" borderId="9" xfId="0" applyFont="1" applyFill="1" applyBorder="1" applyAlignment="1">
      <alignment horizontal="center"/>
    </xf>
    <xf numFmtId="0" fontId="0" fillId="0" borderId="9" xfId="0" applyFont="1" applyFill="1" applyBorder="1" applyAlignment="1">
      <alignment horizontal="center"/>
    </xf>
    <xf numFmtId="0" fontId="0" fillId="0" borderId="10" xfId="0" applyFont="1" applyFill="1" applyBorder="1" applyAlignment="1">
      <alignment horizontal="center"/>
    </xf>
    <xf numFmtId="2" fontId="0" fillId="0" borderId="0" xfId="0" applyNumberFormat="1" applyFill="1" applyBorder="1" applyAlignment="1">
      <alignment horizontal="center"/>
    </xf>
    <xf numFmtId="2" fontId="0" fillId="0" borderId="7" xfId="0" applyNumberFormat="1" applyFill="1" applyBorder="1" applyAlignment="1">
      <alignment horizontal="center"/>
    </xf>
    <xf numFmtId="2" fontId="0" fillId="0" borderId="8" xfId="0" applyNumberFormat="1" applyFill="1" applyBorder="1" applyAlignment="1">
      <alignment horizontal="center"/>
    </xf>
    <xf numFmtId="2" fontId="4" fillId="0" borderId="3" xfId="0" applyNumberFormat="1" applyFont="1" applyFill="1" applyBorder="1" applyAlignment="1">
      <alignment horizontal="center"/>
    </xf>
    <xf numFmtId="168" fontId="4" fillId="0" borderId="0" xfId="0" applyNumberFormat="1" applyFont="1" applyFill="1" applyBorder="1" applyAlignment="1">
      <alignment horizontal="center" vertical="center"/>
    </xf>
    <xf numFmtId="168" fontId="0" fillId="0" borderId="0" xfId="0" applyNumberFormat="1" applyFill="1" applyBorder="1" applyAlignment="1">
      <alignment vertical="center"/>
    </xf>
    <xf numFmtId="0" fontId="4" fillId="0" borderId="0" xfId="0" applyFont="1" applyAlignment="1">
      <alignment horizontal="center"/>
    </xf>
    <xf numFmtId="0" fontId="25" fillId="0" borderId="0" xfId="0" applyFont="1" applyFill="1" applyBorder="1" applyAlignment="1">
      <alignment horizontal="center"/>
    </xf>
    <xf numFmtId="0" fontId="25" fillId="0" borderId="7" xfId="0" applyFont="1" applyFill="1" applyBorder="1" applyAlignment="1">
      <alignment horizontal="center"/>
    </xf>
    <xf numFmtId="0" fontId="4" fillId="0" borderId="8" xfId="0" applyFont="1" applyFill="1" applyBorder="1" applyAlignment="1">
      <alignment horizontal="center"/>
    </xf>
    <xf numFmtId="0" fontId="0" fillId="0" borderId="6" xfId="0" applyBorder="1" applyAlignment="1">
      <alignment horizontal="center"/>
    </xf>
    <xf numFmtId="0" fontId="0" fillId="0" borderId="7" xfId="0" applyBorder="1" applyAlignment="1">
      <alignment horizontal="center"/>
    </xf>
    <xf numFmtId="168" fontId="0" fillId="0" borderId="0" xfId="0" applyNumberFormat="1" applyBorder="1" applyAlignment="1">
      <alignment horizontal="center" vertical="center"/>
    </xf>
    <xf numFmtId="167" fontId="0" fillId="0" borderId="7" xfId="0" applyNumberFormat="1" applyBorder="1" applyAlignment="1">
      <alignment horizontal="center" vertical="center"/>
    </xf>
    <xf numFmtId="0" fontId="0" fillId="0" borderId="8" xfId="0" applyBorder="1" applyAlignment="1">
      <alignment horizontal="center"/>
    </xf>
    <xf numFmtId="167" fontId="0" fillId="0" borderId="0" xfId="0" applyNumberFormat="1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0" fillId="0" borderId="8" xfId="0" applyBorder="1" applyAlignment="1">
      <alignment horizontal="center" vertical="center"/>
    </xf>
    <xf numFmtId="0" fontId="4" fillId="0" borderId="4" xfId="0" applyFont="1" applyBorder="1" applyAlignment="1">
      <alignment horizontal="center"/>
    </xf>
    <xf numFmtId="0" fontId="4" fillId="0" borderId="0" xfId="0" applyFont="1" applyBorder="1" applyAlignment="1">
      <alignment horizontal="center"/>
    </xf>
    <xf numFmtId="0" fontId="4" fillId="0" borderId="7" xfId="0" applyFont="1" applyBorder="1" applyAlignment="1">
      <alignment horizontal="center"/>
    </xf>
    <xf numFmtId="0" fontId="4" fillId="0" borderId="4" xfId="0" applyFont="1" applyFill="1" applyBorder="1" applyAlignment="1">
      <alignment horizontal="center" vertical="center"/>
    </xf>
    <xf numFmtId="0" fontId="2" fillId="0" borderId="1" xfId="0" applyFont="1" applyFill="1" applyBorder="1" applyAlignment="1">
      <alignment horizontal="center" vertical="center"/>
    </xf>
    <xf numFmtId="0" fontId="4" fillId="0" borderId="4" xfId="0" applyFont="1" applyBorder="1" applyAlignment="1">
      <alignment horizontal="center" vertical="center"/>
    </xf>
    <xf numFmtId="0" fontId="4" fillId="0" borderId="6" xfId="0" applyFont="1" applyBorder="1" applyAlignment="1">
      <alignment horizontal="center" vertical="center"/>
    </xf>
    <xf numFmtId="0" fontId="4" fillId="0" borderId="0" xfId="0" applyFont="1" applyFill="1" applyBorder="1" applyAlignment="1">
      <alignment horizontal="center"/>
    </xf>
    <xf numFmtId="0" fontId="4" fillId="0" borderId="1" xfId="0" applyFont="1" applyBorder="1" applyAlignment="1"/>
    <xf numFmtId="0" fontId="4" fillId="0" borderId="0" xfId="0" applyFont="1" applyFill="1" applyBorder="1" applyAlignment="1"/>
    <xf numFmtId="0" fontId="4" fillId="0" borderId="7" xfId="0" applyFont="1" applyFill="1" applyBorder="1" applyAlignment="1"/>
    <xf numFmtId="0" fontId="8" fillId="0" borderId="1" xfId="0" applyFont="1" applyBorder="1" applyAlignment="1">
      <alignment horizontal="center"/>
    </xf>
    <xf numFmtId="0" fontId="8" fillId="0" borderId="2" xfId="0" applyFont="1" applyBorder="1" applyAlignment="1">
      <alignment horizontal="center"/>
    </xf>
    <xf numFmtId="0" fontId="23" fillId="0" borderId="0" xfId="0" applyFont="1" applyFill="1" applyAlignment="1">
      <alignment horizontal="center" vertical="center"/>
    </xf>
    <xf numFmtId="0" fontId="8" fillId="0" borderId="0" xfId="0" applyFont="1" applyBorder="1" applyAlignment="1">
      <alignment horizontal="center"/>
    </xf>
    <xf numFmtId="0" fontId="4" fillId="0" borderId="6" xfId="0" applyFont="1" applyFill="1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0" fillId="0" borderId="6" xfId="0" applyBorder="1" applyAlignment="1">
      <alignment horizontal="center" vertical="center"/>
    </xf>
    <xf numFmtId="0" fontId="4" fillId="0" borderId="0" xfId="0" applyFont="1" applyBorder="1" applyAlignment="1">
      <alignment horizontal="center"/>
    </xf>
    <xf numFmtId="0" fontId="4" fillId="0" borderId="0" xfId="0" applyFont="1" applyFill="1" applyBorder="1" applyAlignment="1">
      <alignment horizontal="center"/>
    </xf>
    <xf numFmtId="0" fontId="4" fillId="0" borderId="0" xfId="0" applyFont="1" applyFill="1" applyBorder="1" applyAlignment="1">
      <alignment horizontal="center"/>
    </xf>
    <xf numFmtId="0" fontId="20" fillId="0" borderId="0" xfId="0" applyFont="1" applyBorder="1" applyAlignment="1">
      <alignment horizontal="center"/>
    </xf>
    <xf numFmtId="0" fontId="20" fillId="0" borderId="7" xfId="0" applyFont="1" applyBorder="1" applyAlignment="1">
      <alignment horizontal="center"/>
    </xf>
    <xf numFmtId="0" fontId="20" fillId="0" borderId="0" xfId="0" applyFont="1" applyAlignment="1">
      <alignment horizontal="center"/>
    </xf>
    <xf numFmtId="0" fontId="4" fillId="0" borderId="0" xfId="0" applyFont="1" applyBorder="1" applyAlignment="1">
      <alignment horizontal="center" vertical="center"/>
    </xf>
    <xf numFmtId="0" fontId="20" fillId="0" borderId="4" xfId="0" applyFont="1" applyBorder="1" applyAlignment="1">
      <alignment horizontal="center"/>
    </xf>
    <xf numFmtId="0" fontId="0" fillId="0" borderId="0" xfId="0" applyFont="1" applyAlignment="1">
      <alignment horizontal="center"/>
    </xf>
    <xf numFmtId="0" fontId="4" fillId="0" borderId="4" xfId="0" applyFont="1" applyBorder="1" applyAlignment="1">
      <alignment horizontal="center"/>
    </xf>
    <xf numFmtId="0" fontId="4" fillId="0" borderId="0" xfId="0" applyFont="1" applyBorder="1" applyAlignment="1">
      <alignment horizontal="center"/>
    </xf>
    <xf numFmtId="0" fontId="4" fillId="0" borderId="7" xfId="0" applyFont="1" applyBorder="1" applyAlignment="1">
      <alignment horizontal="center"/>
    </xf>
    <xf numFmtId="0" fontId="4" fillId="0" borderId="4" xfId="0" applyFont="1" applyFill="1" applyBorder="1" applyAlignment="1">
      <alignment horizontal="center" vertical="center"/>
    </xf>
    <xf numFmtId="0" fontId="2" fillId="0" borderId="0" xfId="0" applyFont="1" applyFill="1" applyBorder="1" applyAlignment="1">
      <alignment horizontal="center"/>
    </xf>
    <xf numFmtId="0" fontId="2" fillId="0" borderId="7" xfId="0" applyFont="1" applyFill="1" applyBorder="1" applyAlignment="1">
      <alignment horizontal="center"/>
    </xf>
    <xf numFmtId="0" fontId="4" fillId="0" borderId="0" xfId="0" quotePrefix="1" applyFont="1" applyBorder="1" applyAlignment="1">
      <alignment horizontal="center"/>
    </xf>
    <xf numFmtId="0" fontId="4" fillId="0" borderId="7" xfId="0" quotePrefix="1" applyFont="1" applyBorder="1" applyAlignment="1">
      <alignment horizontal="center"/>
    </xf>
    <xf numFmtId="0" fontId="4" fillId="0" borderId="4" xfId="0" quotePrefix="1" applyFont="1" applyBorder="1" applyAlignment="1">
      <alignment horizontal="center"/>
    </xf>
    <xf numFmtId="0" fontId="2" fillId="0" borderId="1" xfId="0" applyFont="1" applyFill="1" applyBorder="1" applyAlignment="1">
      <alignment horizontal="center" vertical="center"/>
    </xf>
    <xf numFmtId="0" fontId="2" fillId="0" borderId="12" xfId="0" applyFont="1" applyFill="1" applyBorder="1" applyAlignment="1">
      <alignment horizontal="center" vertical="center"/>
    </xf>
    <xf numFmtId="0" fontId="4" fillId="0" borderId="6" xfId="0" applyFont="1" applyBorder="1" applyAlignment="1">
      <alignment horizontal="center"/>
    </xf>
    <xf numFmtId="0" fontId="3" fillId="0" borderId="1" xfId="0" applyFont="1" applyFill="1" applyBorder="1" applyAlignment="1">
      <alignment horizontal="center" vertical="center"/>
    </xf>
    <xf numFmtId="2" fontId="6" fillId="0" borderId="0" xfId="0" applyNumberFormat="1" applyFont="1" applyFill="1" applyBorder="1" applyAlignment="1">
      <alignment horizontal="center"/>
    </xf>
    <xf numFmtId="2" fontId="4" fillId="0" borderId="0" xfId="0" applyNumberFormat="1" applyFont="1" applyFill="1" applyBorder="1" applyAlignment="1">
      <alignment horizontal="center"/>
    </xf>
    <xf numFmtId="0" fontId="15" fillId="0" borderId="5" xfId="1" applyFont="1" applyFill="1" applyBorder="1" applyAlignment="1" applyProtection="1">
      <alignment horizontal="center" vertical="center"/>
    </xf>
    <xf numFmtId="0" fontId="15" fillId="0" borderId="4" xfId="1" applyFont="1" applyFill="1" applyBorder="1" applyAlignment="1" applyProtection="1">
      <alignment horizontal="center" vertical="center"/>
    </xf>
    <xf numFmtId="0" fontId="15" fillId="0" borderId="6" xfId="1" applyFont="1" applyFill="1" applyBorder="1" applyAlignment="1" applyProtection="1">
      <alignment horizontal="center" vertical="center"/>
    </xf>
    <xf numFmtId="0" fontId="15" fillId="0" borderId="2" xfId="1" applyFont="1" applyFill="1" applyBorder="1" applyAlignment="1" applyProtection="1">
      <alignment horizontal="center" vertical="center"/>
    </xf>
    <xf numFmtId="0" fontId="15" fillId="0" borderId="3" xfId="1" applyFont="1" applyFill="1" applyBorder="1" applyAlignment="1" applyProtection="1">
      <alignment horizontal="center" vertical="center"/>
    </xf>
    <xf numFmtId="0" fontId="15" fillId="0" borderId="8" xfId="1" applyFont="1" applyFill="1" applyBorder="1" applyAlignment="1" applyProtection="1">
      <alignment horizontal="center" vertical="center"/>
    </xf>
    <xf numFmtId="0" fontId="2" fillId="0" borderId="12" xfId="0" applyFont="1" applyFill="1" applyBorder="1" applyAlignment="1">
      <alignment horizontal="left" vertical="center"/>
    </xf>
    <xf numFmtId="0" fontId="4" fillId="0" borderId="4" xfId="0" applyFont="1" applyBorder="1" applyAlignment="1">
      <alignment horizontal="center" vertical="center"/>
    </xf>
    <xf numFmtId="0" fontId="4" fillId="0" borderId="6" xfId="0" applyFont="1" applyBorder="1" applyAlignment="1">
      <alignment horizontal="center" vertical="center"/>
    </xf>
    <xf numFmtId="0" fontId="15" fillId="0" borderId="5" xfId="0" applyFont="1" applyBorder="1" applyAlignment="1">
      <alignment horizontal="center" vertical="center"/>
    </xf>
    <xf numFmtId="0" fontId="15" fillId="0" borderId="4" xfId="0" applyFont="1" applyBorder="1" applyAlignment="1">
      <alignment horizontal="center" vertical="center"/>
    </xf>
    <xf numFmtId="0" fontId="15" fillId="0" borderId="11" xfId="0" applyFont="1" applyBorder="1" applyAlignment="1">
      <alignment horizontal="center" vertical="center"/>
    </xf>
    <xf numFmtId="0" fontId="15" fillId="0" borderId="16" xfId="0" applyFont="1" applyBorder="1" applyAlignment="1">
      <alignment horizontal="center" vertical="center"/>
    </xf>
    <xf numFmtId="0" fontId="15" fillId="0" borderId="17" xfId="0" applyFont="1" applyBorder="1" applyAlignment="1">
      <alignment horizontal="center" vertical="center"/>
    </xf>
    <xf numFmtId="0" fontId="15" fillId="0" borderId="18" xfId="0" applyFont="1" applyBorder="1" applyAlignment="1">
      <alignment horizontal="center" vertical="center"/>
    </xf>
    <xf numFmtId="0" fontId="6" fillId="0" borderId="4" xfId="0" applyFont="1" applyBorder="1" applyAlignment="1">
      <alignment horizontal="center" vertical="center"/>
    </xf>
    <xf numFmtId="0" fontId="0" fillId="0" borderId="0" xfId="0" applyFill="1" applyAlignment="1">
      <alignment horizontal="center"/>
    </xf>
    <xf numFmtId="0" fontId="4" fillId="0" borderId="0" xfId="0" applyFont="1" applyFill="1" applyBorder="1" applyAlignment="1">
      <alignment horizontal="center"/>
    </xf>
    <xf numFmtId="0" fontId="4" fillId="0" borderId="4" xfId="0" applyFont="1" applyFill="1" applyBorder="1" applyAlignment="1">
      <alignment horizontal="center"/>
    </xf>
    <xf numFmtId="0" fontId="4" fillId="0" borderId="0" xfId="0" applyFont="1" applyFill="1" applyBorder="1" applyAlignment="1">
      <alignment horizontal="center" vertical="center"/>
    </xf>
  </cellXfs>
  <cellStyles count="2">
    <cellStyle name="Normal" xfId="0" builtinId="0"/>
    <cellStyle name="Normal 2" xfId="1" xr:uid="{0BB06EBB-A877-2548-9411-37B6D3A906A1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2" Type="http://schemas.openxmlformats.org/officeDocument/2006/relationships/worksheet" Target="worksheets/sheet2.xml"/><Relationship Id="rId16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haredStrings" Target="sharedStrings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140E543-796C-8F49-BCF4-A34BD245208E}">
  <dimension ref="A1:AB671"/>
  <sheetViews>
    <sheetView zoomScale="92" workbookViewId="0">
      <selection activeCell="M72" sqref="M72"/>
    </sheetView>
  </sheetViews>
  <sheetFormatPr baseColWidth="10" defaultRowHeight="16"/>
  <cols>
    <col min="1" max="1" width="29.1640625" style="1" customWidth="1"/>
    <col min="2" max="2" width="19" style="31" customWidth="1"/>
    <col min="6" max="6" width="15.1640625" customWidth="1"/>
    <col min="9" max="9" width="15.6640625" customWidth="1"/>
    <col min="11" max="11" width="15.1640625" customWidth="1"/>
    <col min="13" max="13" width="10.1640625" customWidth="1"/>
    <col min="14" max="14" width="13" customWidth="1"/>
    <col min="15" max="15" width="11.6640625" customWidth="1"/>
    <col min="16" max="17" width="11.1640625" customWidth="1"/>
    <col min="18" max="18" width="10.83203125" customWidth="1"/>
    <col min="19" max="19" width="16.5" customWidth="1"/>
  </cols>
  <sheetData>
    <row r="1" spans="1:14" ht="24" customHeight="1" thickBot="1">
      <c r="A1" s="3" t="s">
        <v>130</v>
      </c>
      <c r="B1" s="152" t="s">
        <v>133</v>
      </c>
    </row>
    <row r="2" spans="1:14" s="28" customFormat="1" ht="20" customHeight="1" thickBot="1">
      <c r="A2" s="27"/>
      <c r="B2" s="185"/>
      <c r="C2" s="186"/>
      <c r="D2" s="187" t="s">
        <v>133</v>
      </c>
      <c r="E2" s="186"/>
      <c r="F2" s="188"/>
      <c r="H2" s="375"/>
      <c r="I2" s="375"/>
      <c r="J2" s="375"/>
      <c r="K2" s="375"/>
      <c r="L2" s="375"/>
      <c r="M2" s="137"/>
      <c r="N2" s="137"/>
    </row>
    <row r="3" spans="1:14">
      <c r="A3" s="13"/>
      <c r="B3" s="192" t="s">
        <v>168</v>
      </c>
      <c r="C3" s="170" t="s">
        <v>4</v>
      </c>
      <c r="D3" s="190" t="s">
        <v>5</v>
      </c>
      <c r="E3" s="190" t="s">
        <v>131</v>
      </c>
      <c r="F3" s="191" t="s">
        <v>132</v>
      </c>
      <c r="H3" s="113"/>
      <c r="I3" s="113"/>
      <c r="J3" s="9"/>
      <c r="K3" s="9"/>
      <c r="L3" s="9"/>
      <c r="M3" s="10"/>
      <c r="N3" s="10"/>
    </row>
    <row r="4" spans="1:14">
      <c r="A4" s="13"/>
      <c r="B4" s="184">
        <v>1</v>
      </c>
      <c r="C4" s="306">
        <v>4</v>
      </c>
      <c r="D4" s="306">
        <v>4.5</v>
      </c>
      <c r="E4" s="306">
        <v>2.1</v>
      </c>
      <c r="F4" s="307">
        <v>3.8</v>
      </c>
      <c r="H4" s="10"/>
      <c r="I4" s="114"/>
      <c r="J4" s="114"/>
      <c r="K4" s="100"/>
      <c r="L4" s="100"/>
      <c r="M4" s="10"/>
      <c r="N4" s="10"/>
    </row>
    <row r="5" spans="1:14">
      <c r="A5" s="13"/>
      <c r="B5" s="184">
        <f>B4+1</f>
        <v>2</v>
      </c>
      <c r="C5" s="306">
        <v>3</v>
      </c>
      <c r="D5" s="306">
        <v>3.5</v>
      </c>
      <c r="E5" s="306">
        <v>2</v>
      </c>
      <c r="F5" s="307">
        <v>3</v>
      </c>
      <c r="H5" s="10"/>
      <c r="L5" s="100"/>
      <c r="M5" s="10"/>
      <c r="N5" s="10"/>
    </row>
    <row r="6" spans="1:14">
      <c r="A6" s="13"/>
      <c r="B6" s="184">
        <f t="shared" ref="B6:B23" si="0">B5+1</f>
        <v>3</v>
      </c>
      <c r="C6" s="306">
        <v>3.8</v>
      </c>
      <c r="D6" s="306">
        <v>3.9</v>
      </c>
      <c r="E6" s="306">
        <v>3</v>
      </c>
      <c r="F6" s="307">
        <v>3</v>
      </c>
      <c r="H6" s="10"/>
      <c r="L6" s="100"/>
      <c r="M6" s="10"/>
      <c r="N6" s="10"/>
    </row>
    <row r="7" spans="1:14">
      <c r="A7" s="13"/>
      <c r="B7" s="184">
        <f t="shared" si="0"/>
        <v>4</v>
      </c>
      <c r="C7" s="306">
        <v>3</v>
      </c>
      <c r="D7" s="306">
        <v>4</v>
      </c>
      <c r="E7" s="306">
        <v>2.5</v>
      </c>
      <c r="F7" s="307">
        <v>3</v>
      </c>
      <c r="H7" s="10"/>
      <c r="L7" s="100"/>
      <c r="M7" s="10"/>
      <c r="N7" s="10"/>
    </row>
    <row r="8" spans="1:14">
      <c r="A8" s="13"/>
      <c r="B8" s="184">
        <f t="shared" si="0"/>
        <v>5</v>
      </c>
      <c r="C8" s="306">
        <v>2.9</v>
      </c>
      <c r="D8" s="306">
        <v>4.4000000000000004</v>
      </c>
      <c r="E8" s="306">
        <v>2.6</v>
      </c>
      <c r="F8" s="307">
        <v>2.6</v>
      </c>
      <c r="H8" s="10"/>
      <c r="L8" s="100"/>
      <c r="M8" s="10"/>
      <c r="N8" s="10"/>
    </row>
    <row r="9" spans="1:14">
      <c r="A9" s="13"/>
      <c r="B9" s="184">
        <f t="shared" si="0"/>
        <v>6</v>
      </c>
      <c r="C9" s="306">
        <v>4.5</v>
      </c>
      <c r="D9" s="306">
        <v>3.6</v>
      </c>
      <c r="E9" s="306">
        <v>2.1</v>
      </c>
      <c r="F9" s="307">
        <v>3.5</v>
      </c>
      <c r="H9" s="10"/>
      <c r="L9" s="100"/>
      <c r="M9" s="10"/>
      <c r="N9" s="10"/>
    </row>
    <row r="10" spans="1:14">
      <c r="A10" s="13"/>
      <c r="B10" s="184">
        <f t="shared" si="0"/>
        <v>7</v>
      </c>
      <c r="C10" s="306">
        <v>5</v>
      </c>
      <c r="D10" s="306">
        <v>4.2</v>
      </c>
      <c r="E10" s="306">
        <v>2</v>
      </c>
      <c r="F10" s="307">
        <v>3.4</v>
      </c>
      <c r="H10" s="10"/>
      <c r="I10" s="114"/>
      <c r="J10" s="177"/>
      <c r="K10" s="183"/>
      <c r="L10" s="100"/>
      <c r="M10" s="10"/>
      <c r="N10" s="10"/>
    </row>
    <row r="11" spans="1:14">
      <c r="A11" s="13"/>
      <c r="B11" s="184">
        <f t="shared" si="0"/>
        <v>8</v>
      </c>
      <c r="C11" s="306">
        <v>3.5</v>
      </c>
      <c r="D11" s="306">
        <v>3.9</v>
      </c>
      <c r="E11" s="306">
        <v>3</v>
      </c>
      <c r="F11" s="307">
        <v>3.4</v>
      </c>
      <c r="H11" s="10"/>
      <c r="I11" s="171"/>
      <c r="J11" s="114"/>
      <c r="K11" s="100"/>
      <c r="L11" s="100"/>
      <c r="M11" s="10"/>
      <c r="N11" s="10"/>
    </row>
    <row r="12" spans="1:14">
      <c r="A12" s="13"/>
      <c r="B12" s="184">
        <f t="shared" si="0"/>
        <v>9</v>
      </c>
      <c r="C12" s="306">
        <v>3.6</v>
      </c>
      <c r="D12" s="306">
        <v>3.5</v>
      </c>
      <c r="E12" s="306">
        <v>2.9</v>
      </c>
      <c r="F12" s="307">
        <v>2.9</v>
      </c>
      <c r="H12" s="10"/>
      <c r="I12" s="9"/>
      <c r="J12" s="114"/>
      <c r="K12" s="100"/>
      <c r="L12" s="100"/>
      <c r="M12" s="10"/>
      <c r="N12" s="10"/>
    </row>
    <row r="13" spans="1:14">
      <c r="A13" s="13"/>
      <c r="B13" s="184">
        <f t="shared" si="0"/>
        <v>10</v>
      </c>
      <c r="C13" s="306">
        <v>4</v>
      </c>
      <c r="D13" s="306">
        <v>3.8</v>
      </c>
      <c r="E13" s="306">
        <v>2</v>
      </c>
      <c r="F13" s="307">
        <v>3.2</v>
      </c>
      <c r="H13" s="10"/>
      <c r="I13" s="9"/>
      <c r="J13" s="114"/>
      <c r="K13" s="100"/>
      <c r="L13" s="100"/>
      <c r="M13" s="10"/>
      <c r="N13" s="10"/>
    </row>
    <row r="14" spans="1:14">
      <c r="A14" s="13"/>
      <c r="B14" s="184">
        <f t="shared" si="0"/>
        <v>11</v>
      </c>
      <c r="C14" s="306">
        <v>3.9</v>
      </c>
      <c r="D14" s="306">
        <v>3.1</v>
      </c>
      <c r="E14" s="306">
        <v>1.8</v>
      </c>
      <c r="F14" s="307">
        <v>2.6</v>
      </c>
      <c r="H14" s="10"/>
      <c r="I14" s="9"/>
      <c r="J14" s="114"/>
      <c r="K14" s="100"/>
      <c r="L14" s="100"/>
      <c r="M14" s="10"/>
      <c r="N14" s="10"/>
    </row>
    <row r="15" spans="1:14">
      <c r="A15" s="13"/>
      <c r="B15" s="184">
        <f t="shared" si="0"/>
        <v>12</v>
      </c>
      <c r="C15" s="306">
        <v>3.9</v>
      </c>
      <c r="D15" s="306">
        <v>3</v>
      </c>
      <c r="E15" s="306">
        <v>2.8</v>
      </c>
      <c r="F15" s="307">
        <v>4</v>
      </c>
      <c r="H15" s="10"/>
      <c r="I15" s="114"/>
      <c r="J15" s="114"/>
      <c r="K15" s="100"/>
      <c r="L15" s="100"/>
      <c r="M15" s="10"/>
      <c r="N15" s="10"/>
    </row>
    <row r="16" spans="1:14">
      <c r="A16" s="13"/>
      <c r="B16" s="184">
        <f t="shared" si="0"/>
        <v>13</v>
      </c>
      <c r="C16" s="306">
        <v>4</v>
      </c>
      <c r="D16" s="306">
        <v>5</v>
      </c>
      <c r="E16" s="306">
        <v>3</v>
      </c>
      <c r="F16" s="307">
        <v>3.5</v>
      </c>
      <c r="H16" s="10"/>
      <c r="I16" s="114"/>
      <c r="J16" s="114"/>
      <c r="K16" s="100"/>
      <c r="L16" s="100"/>
      <c r="M16" s="10"/>
      <c r="N16" s="10"/>
    </row>
    <row r="17" spans="1:16">
      <c r="A17" s="13"/>
      <c r="B17" s="184">
        <f t="shared" si="0"/>
        <v>14</v>
      </c>
      <c r="C17" s="306">
        <v>3.9</v>
      </c>
      <c r="D17" s="306">
        <v>4.0999999999999996</v>
      </c>
      <c r="E17" s="306">
        <v>1.9</v>
      </c>
      <c r="F17" s="307">
        <v>4</v>
      </c>
      <c r="H17" s="10"/>
      <c r="I17" s="114"/>
      <c r="J17" s="114"/>
      <c r="K17" s="100"/>
      <c r="L17" s="100"/>
      <c r="M17" s="10"/>
      <c r="N17" s="10"/>
    </row>
    <row r="18" spans="1:16">
      <c r="A18" s="13"/>
      <c r="B18" s="184">
        <f t="shared" si="0"/>
        <v>15</v>
      </c>
      <c r="C18" s="306">
        <v>3.1</v>
      </c>
      <c r="D18" s="306">
        <v>5</v>
      </c>
      <c r="E18" s="306">
        <v>2.5</v>
      </c>
      <c r="F18" s="307">
        <v>3.4</v>
      </c>
      <c r="H18" s="10"/>
      <c r="I18" s="114"/>
      <c r="J18" s="114"/>
      <c r="K18" s="100"/>
      <c r="L18" s="100"/>
      <c r="M18" s="10"/>
      <c r="N18" s="10"/>
    </row>
    <row r="19" spans="1:16">
      <c r="A19" s="13"/>
      <c r="B19" s="184">
        <f t="shared" si="0"/>
        <v>16</v>
      </c>
      <c r="C19" s="306">
        <v>3.4</v>
      </c>
      <c r="D19" s="306">
        <v>3.9</v>
      </c>
      <c r="E19" s="306">
        <v>2.6</v>
      </c>
      <c r="F19" s="307">
        <v>3.9</v>
      </c>
      <c r="H19" s="10"/>
      <c r="I19" s="114"/>
      <c r="J19" s="114"/>
      <c r="K19" s="100"/>
      <c r="L19" s="100"/>
      <c r="M19" s="10"/>
      <c r="N19" s="10"/>
    </row>
    <row r="20" spans="1:16">
      <c r="A20" s="13"/>
      <c r="B20" s="184">
        <f t="shared" si="0"/>
        <v>17</v>
      </c>
      <c r="C20" s="306">
        <v>2.5</v>
      </c>
      <c r="D20" s="306">
        <v>3.1</v>
      </c>
      <c r="E20" s="306">
        <v>2.1</v>
      </c>
      <c r="F20" s="307">
        <v>2.9</v>
      </c>
      <c r="H20" s="10"/>
      <c r="I20" s="114"/>
      <c r="J20" s="114"/>
      <c r="K20" s="100"/>
      <c r="L20" s="100"/>
      <c r="M20" s="10"/>
      <c r="N20" s="10"/>
    </row>
    <row r="21" spans="1:16">
      <c r="A21" s="13"/>
      <c r="B21" s="184">
        <f t="shared" si="0"/>
        <v>18</v>
      </c>
      <c r="C21" s="306">
        <v>3</v>
      </c>
      <c r="D21" s="306">
        <v>3.2</v>
      </c>
      <c r="E21" s="306">
        <v>1.7</v>
      </c>
      <c r="F21" s="307">
        <v>3.6</v>
      </c>
      <c r="H21" s="10"/>
      <c r="I21" s="114"/>
      <c r="J21" s="114"/>
      <c r="K21" s="100"/>
      <c r="L21" s="100"/>
      <c r="M21" s="10"/>
      <c r="N21" s="10"/>
    </row>
    <row r="22" spans="1:16">
      <c r="A22" s="13"/>
      <c r="B22" s="184">
        <f t="shared" si="0"/>
        <v>19</v>
      </c>
      <c r="C22" s="306">
        <v>3</v>
      </c>
      <c r="D22" s="306">
        <v>3</v>
      </c>
      <c r="E22" s="306">
        <v>2.2999999999999998</v>
      </c>
      <c r="F22" s="307">
        <v>4</v>
      </c>
      <c r="H22" s="10"/>
      <c r="I22" s="114"/>
      <c r="J22" s="114"/>
      <c r="K22" s="100"/>
      <c r="L22" s="100"/>
      <c r="M22" s="10"/>
      <c r="N22" s="10"/>
    </row>
    <row r="23" spans="1:16">
      <c r="A23" s="13"/>
      <c r="B23" s="184">
        <f t="shared" si="0"/>
        <v>20</v>
      </c>
      <c r="C23" s="306">
        <v>2</v>
      </c>
      <c r="D23" s="306">
        <v>3.1</v>
      </c>
      <c r="E23" s="306">
        <v>2.4</v>
      </c>
      <c r="F23" s="307">
        <v>3.9</v>
      </c>
      <c r="H23" s="10"/>
      <c r="I23" s="114"/>
      <c r="J23" s="114"/>
      <c r="K23" s="100"/>
      <c r="L23" s="100"/>
      <c r="M23" s="10"/>
      <c r="N23" s="10"/>
    </row>
    <row r="24" spans="1:16">
      <c r="A24" s="13"/>
      <c r="B24" s="135"/>
      <c r="C24" s="10"/>
      <c r="D24" s="10"/>
      <c r="E24" s="10"/>
      <c r="F24" s="11"/>
      <c r="H24" s="10"/>
      <c r="I24" s="10"/>
      <c r="J24" s="10"/>
      <c r="K24" s="10"/>
      <c r="L24" s="10"/>
      <c r="M24" s="10"/>
      <c r="N24" s="10"/>
    </row>
    <row r="25" spans="1:16">
      <c r="A25" s="13"/>
      <c r="B25" s="173" t="s">
        <v>16</v>
      </c>
      <c r="C25" s="171">
        <f>AVERAGE(C4:C23)</f>
        <v>3.5</v>
      </c>
      <c r="D25" s="171">
        <f t="shared" ref="D25:F25" si="1">AVERAGE(D4:D23)</f>
        <v>3.79</v>
      </c>
      <c r="E25" s="171">
        <f t="shared" si="1"/>
        <v>2.3649999999999998</v>
      </c>
      <c r="F25" s="174">
        <f t="shared" si="1"/>
        <v>3.38</v>
      </c>
      <c r="H25" s="14"/>
      <c r="I25" s="10"/>
      <c r="J25" s="10"/>
      <c r="K25" s="10"/>
      <c r="L25" s="10"/>
      <c r="M25" s="10"/>
      <c r="N25" s="10"/>
    </row>
    <row r="26" spans="1:16" ht="17" thickBot="1">
      <c r="A26" s="13"/>
      <c r="B26" s="5" t="s">
        <v>17</v>
      </c>
      <c r="C26" s="175">
        <f>STDEV(C4:C23)/SQRT(COUNT(C4:C23))</f>
        <v>0.15694450913417943</v>
      </c>
      <c r="D26" s="175">
        <f t="shared" ref="D26:F26" si="2">STDEV(D4:D23)/SQRT(COUNT(D4:D23))</f>
        <v>0.13934055215078028</v>
      </c>
      <c r="E26" s="175">
        <f t="shared" si="2"/>
        <v>9.4944582174079847E-2</v>
      </c>
      <c r="F26" s="154">
        <f t="shared" si="2"/>
        <v>0.1037710029470264</v>
      </c>
      <c r="H26" s="14"/>
      <c r="I26" s="10"/>
      <c r="J26" s="10"/>
      <c r="K26" s="10"/>
      <c r="L26" s="10"/>
      <c r="M26" s="10"/>
      <c r="N26" s="10"/>
    </row>
    <row r="27" spans="1:16">
      <c r="A27" s="13"/>
    </row>
    <row r="28" spans="1:16" ht="24" customHeight="1" thickBot="1">
      <c r="A28" s="3" t="s">
        <v>134</v>
      </c>
      <c r="B28" s="27" t="s">
        <v>135</v>
      </c>
    </row>
    <row r="29" spans="1:16" ht="17" thickBot="1">
      <c r="A29" s="27"/>
    </row>
    <row r="30" spans="1:16" ht="20" customHeight="1" thickBot="1">
      <c r="A30" s="27"/>
      <c r="B30" s="189"/>
      <c r="C30" s="170" t="s">
        <v>168</v>
      </c>
      <c r="D30" s="248" t="s">
        <v>218</v>
      </c>
      <c r="E30" s="249" t="s">
        <v>219</v>
      </c>
      <c r="F30" s="248" t="s">
        <v>220</v>
      </c>
      <c r="G30" s="248" t="s">
        <v>221</v>
      </c>
      <c r="H30" s="248" t="s">
        <v>222</v>
      </c>
      <c r="I30" s="250" t="s">
        <v>223</v>
      </c>
      <c r="J30" s="250" t="s">
        <v>320</v>
      </c>
      <c r="K30" s="250" t="s">
        <v>224</v>
      </c>
      <c r="L30" s="251" t="s">
        <v>225</v>
      </c>
      <c r="M30" s="300"/>
      <c r="N30" s="300"/>
      <c r="O30" s="258" t="s">
        <v>319</v>
      </c>
      <c r="P30" s="300"/>
    </row>
    <row r="31" spans="1:16">
      <c r="A31" s="27"/>
      <c r="B31" s="62" t="s">
        <v>149</v>
      </c>
      <c r="C31" s="136">
        <v>1</v>
      </c>
      <c r="D31" s="252">
        <v>0.16</v>
      </c>
      <c r="E31" s="245">
        <v>1876</v>
      </c>
      <c r="F31" s="303">
        <v>1046</v>
      </c>
      <c r="G31" s="252">
        <v>50</v>
      </c>
      <c r="H31" s="252">
        <v>500</v>
      </c>
      <c r="I31" s="288">
        <f>(E31-$O$38)/$O$37*(H31/G31)*2/1000</f>
        <v>0.30951043338683792</v>
      </c>
      <c r="J31" s="288">
        <f>(F31-$P$38)/$P$37*(H31/G31)*1/I31*(2/D31)*1/1000</f>
        <v>3.061776191869269</v>
      </c>
      <c r="K31" s="247">
        <f>AVERAGE(J31:J34)</f>
        <v>4.1549057245141174</v>
      </c>
      <c r="L31" s="254">
        <f>STDEV(J31:J34)</f>
        <v>0.9383184744257036</v>
      </c>
      <c r="M31" s="300"/>
      <c r="N31" s="289" t="s">
        <v>226</v>
      </c>
      <c r="O31" s="290" t="s">
        <v>317</v>
      </c>
      <c r="P31" s="291" t="s">
        <v>318</v>
      </c>
    </row>
    <row r="32" spans="1:16">
      <c r="A32" s="27"/>
      <c r="B32" s="62"/>
      <c r="C32" s="136">
        <v>2</v>
      </c>
      <c r="D32" s="252">
        <v>0.16</v>
      </c>
      <c r="E32" s="245">
        <v>1801</v>
      </c>
      <c r="F32" s="303">
        <v>1231</v>
      </c>
      <c r="G32" s="252">
        <v>50</v>
      </c>
      <c r="H32" s="252">
        <v>500</v>
      </c>
      <c r="I32" s="288">
        <f t="shared" ref="I32:I62" si="3">(E32-$O$38)/$O$37*(H32/G32)*2/1000</f>
        <v>0.29724618780096312</v>
      </c>
      <c r="J32" s="288">
        <f t="shared" ref="J32:J62" si="4">(F32-$P$38)/$P$37*(H32/G32)*1/I32*(2/D32)*1/1000</f>
        <v>3.7356136407295013</v>
      </c>
      <c r="K32" s="247"/>
      <c r="L32" s="254"/>
      <c r="M32" s="300"/>
      <c r="N32" s="301">
        <v>0</v>
      </c>
      <c r="O32" s="292">
        <v>0</v>
      </c>
      <c r="P32" s="293">
        <v>0</v>
      </c>
    </row>
    <row r="33" spans="1:16">
      <c r="A33" s="27"/>
      <c r="B33" s="62"/>
      <c r="C33" s="136">
        <v>3</v>
      </c>
      <c r="D33" s="252">
        <v>0.11</v>
      </c>
      <c r="E33" s="303">
        <v>1601.5</v>
      </c>
      <c r="F33" s="303">
        <v>1036.5</v>
      </c>
      <c r="G33" s="252">
        <v>50</v>
      </c>
      <c r="H33" s="252">
        <v>500</v>
      </c>
      <c r="I33" s="288">
        <f t="shared" si="3"/>
        <v>0.26462329454253614</v>
      </c>
      <c r="J33" s="288">
        <f t="shared" si="4"/>
        <v>5.1629866170574461</v>
      </c>
      <c r="K33" s="247"/>
      <c r="L33" s="254"/>
      <c r="M33" s="300"/>
      <c r="N33" s="301">
        <v>2.5</v>
      </c>
      <c r="O33" s="292">
        <v>243</v>
      </c>
      <c r="P33" s="293">
        <v>253</v>
      </c>
    </row>
    <row r="34" spans="1:16">
      <c r="A34" s="27"/>
      <c r="B34" s="135"/>
      <c r="C34" s="107">
        <v>4</v>
      </c>
      <c r="D34" s="252">
        <v>0.1</v>
      </c>
      <c r="E34" s="303">
        <v>1765.5</v>
      </c>
      <c r="F34" s="303">
        <v>933.5</v>
      </c>
      <c r="G34" s="252">
        <v>50</v>
      </c>
      <c r="H34" s="252">
        <v>500</v>
      </c>
      <c r="I34" s="288">
        <f t="shared" si="3"/>
        <v>0.29144111155698238</v>
      </c>
      <c r="J34" s="288">
        <f t="shared" si="4"/>
        <v>4.6592464484002534</v>
      </c>
      <c r="K34" s="247"/>
      <c r="L34" s="254"/>
      <c r="M34" s="300"/>
      <c r="N34" s="301">
        <v>5</v>
      </c>
      <c r="O34" s="294">
        <v>600</v>
      </c>
      <c r="P34" s="295">
        <v>690</v>
      </c>
    </row>
    <row r="35" spans="1:16">
      <c r="A35" s="27"/>
      <c r="B35" s="146" t="s">
        <v>150</v>
      </c>
      <c r="C35" s="136">
        <v>1</v>
      </c>
      <c r="D35" s="252">
        <v>0.18</v>
      </c>
      <c r="E35" s="245">
        <v>1945</v>
      </c>
      <c r="F35" s="303">
        <v>915</v>
      </c>
      <c r="G35" s="252">
        <v>50</v>
      </c>
      <c r="H35" s="252">
        <v>500</v>
      </c>
      <c r="I35" s="288">
        <f t="shared" si="3"/>
        <v>0.3207935393258427</v>
      </c>
      <c r="J35" s="288">
        <f t="shared" si="4"/>
        <v>2.3065314994646702</v>
      </c>
      <c r="K35" s="247">
        <f>AVERAGE(J35:J38)</f>
        <v>2.6764716400782653</v>
      </c>
      <c r="L35" s="254">
        <f>STDEV(J35:J38)</f>
        <v>0.62228210770697323</v>
      </c>
      <c r="M35" s="300"/>
      <c r="N35" s="301">
        <v>12.5</v>
      </c>
      <c r="O35" s="294">
        <v>1553</v>
      </c>
      <c r="P35" s="295">
        <v>1793</v>
      </c>
    </row>
    <row r="36" spans="1:16">
      <c r="A36" s="27"/>
      <c r="B36" s="62"/>
      <c r="C36" s="136">
        <v>2</v>
      </c>
      <c r="D36" s="252">
        <v>0.16</v>
      </c>
      <c r="E36" s="245">
        <v>1911</v>
      </c>
      <c r="F36" s="303">
        <v>686</v>
      </c>
      <c r="G36" s="252">
        <v>50</v>
      </c>
      <c r="H36" s="252">
        <v>500</v>
      </c>
      <c r="I36" s="288">
        <f t="shared" si="3"/>
        <v>0.31523374799357945</v>
      </c>
      <c r="J36" s="288">
        <f t="shared" si="4"/>
        <v>2.0015567638986558</v>
      </c>
      <c r="K36" s="247"/>
      <c r="L36" s="254"/>
      <c r="M36" s="300"/>
      <c r="N36" s="301">
        <v>25</v>
      </c>
      <c r="O36" s="292">
        <v>3024</v>
      </c>
      <c r="P36" s="293">
        <v>3502</v>
      </c>
    </row>
    <row r="37" spans="1:16">
      <c r="A37" s="27"/>
      <c r="B37" s="135"/>
      <c r="C37" s="136">
        <v>3</v>
      </c>
      <c r="D37" s="252">
        <v>0.17</v>
      </c>
      <c r="E37" s="245">
        <v>1800.5</v>
      </c>
      <c r="F37" s="303">
        <v>1078</v>
      </c>
      <c r="G37" s="252">
        <v>50</v>
      </c>
      <c r="H37" s="252">
        <v>500</v>
      </c>
      <c r="I37" s="288">
        <f t="shared" si="3"/>
        <v>0.2971644261637239</v>
      </c>
      <c r="J37" s="288">
        <f t="shared" si="4"/>
        <v>3.0905518736314672</v>
      </c>
      <c r="K37" s="247"/>
      <c r="L37" s="254"/>
      <c r="M37" s="300"/>
      <c r="N37" s="296"/>
      <c r="O37" s="292">
        <f>SLOPE(O32:O36,N32:N36)</f>
        <v>122.30674846625767</v>
      </c>
      <c r="P37" s="293">
        <f>SLOPE(P32:P36,N32:N36)</f>
        <v>142.09325153374232</v>
      </c>
    </row>
    <row r="38" spans="1:16" ht="17" thickBot="1">
      <c r="A38" s="27"/>
      <c r="B38" s="62"/>
      <c r="C38" s="107">
        <v>4</v>
      </c>
      <c r="D38" s="252">
        <v>0.17</v>
      </c>
      <c r="E38" s="245">
        <v>1808.5</v>
      </c>
      <c r="F38" s="303">
        <v>1161</v>
      </c>
      <c r="G38" s="252">
        <v>50</v>
      </c>
      <c r="H38" s="252">
        <v>500</v>
      </c>
      <c r="I38" s="288">
        <f t="shared" si="3"/>
        <v>0.29847261235955058</v>
      </c>
      <c r="J38" s="288">
        <f t="shared" si="4"/>
        <v>3.3072464233182695</v>
      </c>
      <c r="K38" s="247"/>
      <c r="L38" s="254"/>
      <c r="M38" s="300"/>
      <c r="N38" s="297"/>
      <c r="O38" s="298">
        <f>INTERCEPT(O32:O36,N32:N36)</f>
        <v>-16.760736196319158</v>
      </c>
      <c r="P38" s="299">
        <f>INTERCEPT(P32:P36,N32:N36)</f>
        <v>-31.239263803680842</v>
      </c>
    </row>
    <row r="39" spans="1:16">
      <c r="A39" s="27"/>
      <c r="B39" s="146" t="s">
        <v>151</v>
      </c>
      <c r="C39" s="136">
        <v>1</v>
      </c>
      <c r="D39" s="253">
        <v>0.17</v>
      </c>
      <c r="E39" s="304">
        <v>1781</v>
      </c>
      <c r="F39" s="304">
        <v>33605</v>
      </c>
      <c r="G39" s="253">
        <v>50</v>
      </c>
      <c r="H39" s="253">
        <v>500</v>
      </c>
      <c r="I39" s="288">
        <f t="shared" si="3"/>
        <v>0.29397572231139646</v>
      </c>
      <c r="J39" s="288">
        <f t="shared" si="4"/>
        <v>94.733501293532214</v>
      </c>
      <c r="K39" s="247">
        <f>AVERAGE(J39:J42)</f>
        <v>80.230490217903025</v>
      </c>
      <c r="L39" s="254">
        <f>STDEV(J39:J42)</f>
        <v>12.404731440689769</v>
      </c>
      <c r="M39" s="300"/>
      <c r="N39" s="246"/>
      <c r="O39" s="246"/>
      <c r="P39" s="252"/>
    </row>
    <row r="40" spans="1:16">
      <c r="A40" s="27"/>
      <c r="B40" s="135"/>
      <c r="C40" s="136">
        <v>2</v>
      </c>
      <c r="D40" s="253">
        <v>0.14000000000000001</v>
      </c>
      <c r="E40" s="304">
        <v>1661</v>
      </c>
      <c r="F40" s="304">
        <v>23524</v>
      </c>
      <c r="G40" s="253">
        <v>50</v>
      </c>
      <c r="H40" s="253">
        <v>500</v>
      </c>
      <c r="I40" s="288">
        <f t="shared" si="3"/>
        <v>0.2743529293739968</v>
      </c>
      <c r="J40" s="288">
        <f t="shared" si="4"/>
        <v>86.319005060739428</v>
      </c>
      <c r="K40" s="247"/>
      <c r="L40" s="254"/>
      <c r="M40" s="300"/>
      <c r="N40" s="246"/>
      <c r="O40" s="246"/>
      <c r="P40" s="252"/>
    </row>
    <row r="41" spans="1:16">
      <c r="A41" s="27"/>
      <c r="B41" s="62"/>
      <c r="C41" s="136">
        <v>3</v>
      </c>
      <c r="D41" s="246">
        <v>0.15</v>
      </c>
      <c r="E41" s="245">
        <v>1626</v>
      </c>
      <c r="F41" s="245">
        <v>19688</v>
      </c>
      <c r="G41" s="246">
        <v>50</v>
      </c>
      <c r="H41" s="246">
        <v>500</v>
      </c>
      <c r="I41" s="288">
        <f t="shared" si="3"/>
        <v>0.26862961476725522</v>
      </c>
      <c r="J41" s="288">
        <f t="shared" si="4"/>
        <v>68.881334342842308</v>
      </c>
      <c r="K41" s="247"/>
      <c r="L41" s="254"/>
      <c r="M41" s="300"/>
      <c r="N41" s="246"/>
      <c r="O41" s="246"/>
      <c r="P41" s="252"/>
    </row>
    <row r="42" spans="1:16">
      <c r="A42" s="27"/>
      <c r="B42" s="62"/>
      <c r="C42" s="107">
        <v>4</v>
      </c>
      <c r="D42" s="246">
        <v>0.05</v>
      </c>
      <c r="E42" s="245">
        <v>1813</v>
      </c>
      <c r="F42" s="245">
        <v>7514</v>
      </c>
      <c r="G42" s="246">
        <v>50</v>
      </c>
      <c r="H42" s="246">
        <v>500</v>
      </c>
      <c r="I42" s="288">
        <f t="shared" si="3"/>
        <v>0.29920846709470306</v>
      </c>
      <c r="J42" s="288">
        <f t="shared" si="4"/>
        <v>70.988120174498121</v>
      </c>
      <c r="K42" s="247"/>
      <c r="L42" s="254"/>
      <c r="M42" s="300"/>
      <c r="N42" s="246"/>
      <c r="O42" s="246"/>
      <c r="P42" s="252"/>
    </row>
    <row r="43" spans="1:16">
      <c r="A43" s="27"/>
      <c r="B43" s="146" t="s">
        <v>152</v>
      </c>
      <c r="C43" s="136">
        <v>1</v>
      </c>
      <c r="D43" s="253">
        <v>0.18</v>
      </c>
      <c r="E43" s="304">
        <v>1750</v>
      </c>
      <c r="F43" s="304">
        <v>22068</v>
      </c>
      <c r="G43" s="253">
        <v>50</v>
      </c>
      <c r="H43" s="253">
        <v>500</v>
      </c>
      <c r="I43" s="288">
        <f t="shared" si="3"/>
        <v>0.28890650080256824</v>
      </c>
      <c r="J43" s="288">
        <f t="shared" si="4"/>
        <v>59.814165487459036</v>
      </c>
      <c r="K43" s="247">
        <f>AVERAGE(J43:J46)</f>
        <v>59.745780117013922</v>
      </c>
      <c r="L43" s="254">
        <f>STDEV(J43:J46)</f>
        <v>11.368501171576469</v>
      </c>
      <c r="M43" s="300"/>
      <c r="N43" s="246"/>
      <c r="O43" s="246"/>
      <c r="P43" s="252"/>
    </row>
    <row r="44" spans="1:16">
      <c r="A44" s="27"/>
      <c r="B44" s="62"/>
      <c r="C44" s="136">
        <v>2</v>
      </c>
      <c r="D44" s="253">
        <v>0.14000000000000001</v>
      </c>
      <c r="E44" s="304">
        <v>1879</v>
      </c>
      <c r="F44" s="304">
        <v>23336</v>
      </c>
      <c r="G44" s="253">
        <v>50</v>
      </c>
      <c r="H44" s="253">
        <v>500</v>
      </c>
      <c r="I44" s="288">
        <f t="shared" si="3"/>
        <v>0.31000100321027285</v>
      </c>
      <c r="J44" s="288">
        <f t="shared" si="4"/>
        <v>75.783178023361245</v>
      </c>
      <c r="K44" s="247"/>
      <c r="L44" s="254"/>
      <c r="M44" s="300"/>
      <c r="N44" s="246"/>
      <c r="O44" s="246"/>
      <c r="P44" s="252"/>
    </row>
    <row r="45" spans="1:16">
      <c r="A45" s="27"/>
      <c r="B45" s="62"/>
      <c r="C45" s="136">
        <v>3</v>
      </c>
      <c r="D45" s="246">
        <v>0.16</v>
      </c>
      <c r="E45" s="245">
        <v>1576</v>
      </c>
      <c r="F45" s="245">
        <v>15083</v>
      </c>
      <c r="G45" s="246">
        <v>50</v>
      </c>
      <c r="H45" s="246">
        <v>500</v>
      </c>
      <c r="I45" s="288">
        <f t="shared" si="3"/>
        <v>0.26045345104333872</v>
      </c>
      <c r="J45" s="288">
        <f t="shared" si="4"/>
        <v>51.049646292694305</v>
      </c>
      <c r="K45" s="247"/>
      <c r="L45" s="254"/>
      <c r="M45" s="300"/>
      <c r="N45" s="246"/>
      <c r="O45" s="246"/>
      <c r="P45" s="252"/>
    </row>
    <row r="46" spans="1:16">
      <c r="A46" s="27"/>
      <c r="B46" s="135"/>
      <c r="C46" s="107">
        <v>4</v>
      </c>
      <c r="D46" s="246">
        <v>0.18</v>
      </c>
      <c r="E46" s="245">
        <v>1554</v>
      </c>
      <c r="F46" s="245">
        <v>17160</v>
      </c>
      <c r="G46" s="246">
        <v>50</v>
      </c>
      <c r="H46" s="246">
        <v>500</v>
      </c>
      <c r="I46" s="288">
        <f t="shared" si="3"/>
        <v>0.2568559390048154</v>
      </c>
      <c r="J46" s="288">
        <f t="shared" si="4"/>
        <v>52.336130664541074</v>
      </c>
      <c r="K46" s="247"/>
      <c r="L46" s="254"/>
      <c r="M46" s="300"/>
      <c r="N46" s="246"/>
      <c r="O46" s="246"/>
      <c r="P46" s="252"/>
    </row>
    <row r="47" spans="1:16">
      <c r="A47" s="27"/>
      <c r="B47" s="62" t="s">
        <v>153</v>
      </c>
      <c r="C47" s="136">
        <v>1</v>
      </c>
      <c r="D47" s="252">
        <v>0.18</v>
      </c>
      <c r="E47" s="245">
        <v>1971</v>
      </c>
      <c r="F47" s="303">
        <v>1156</v>
      </c>
      <c r="G47" s="252">
        <v>50</v>
      </c>
      <c r="H47" s="252">
        <v>500</v>
      </c>
      <c r="I47" s="288">
        <f t="shared" si="3"/>
        <v>0.32504514446227928</v>
      </c>
      <c r="J47" s="288">
        <f t="shared" si="4"/>
        <v>2.8561341777900635</v>
      </c>
      <c r="K47" s="247">
        <f>AVERAGE(J47:J50)</f>
        <v>2.696269748385951</v>
      </c>
      <c r="L47" s="254">
        <f>STDEV(J47:J50)</f>
        <v>0.22110442504741917</v>
      </c>
      <c r="M47" s="300"/>
      <c r="N47" s="246"/>
      <c r="O47" s="246"/>
      <c r="P47" s="252"/>
    </row>
    <row r="48" spans="1:16">
      <c r="A48" s="27"/>
      <c r="B48" s="62"/>
      <c r="C48" s="136">
        <v>2</v>
      </c>
      <c r="D48" s="252">
        <v>0.19</v>
      </c>
      <c r="E48" s="245">
        <v>1784</v>
      </c>
      <c r="F48" s="303">
        <v>1128</v>
      </c>
      <c r="G48" s="252">
        <v>50</v>
      </c>
      <c r="H48" s="252">
        <v>500</v>
      </c>
      <c r="I48" s="288">
        <f t="shared" si="3"/>
        <v>0.29446629213483144</v>
      </c>
      <c r="J48" s="288">
        <f t="shared" si="4"/>
        <v>2.9163553261121704</v>
      </c>
      <c r="K48" s="247"/>
      <c r="L48" s="254"/>
      <c r="M48" s="300"/>
      <c r="N48" s="246"/>
      <c r="O48" s="246"/>
      <c r="P48" s="252"/>
    </row>
    <row r="49" spans="1:16">
      <c r="A49" s="27"/>
      <c r="B49" s="135"/>
      <c r="C49" s="136">
        <v>3</v>
      </c>
      <c r="D49" s="252">
        <v>0.19</v>
      </c>
      <c r="E49" s="245">
        <v>1808</v>
      </c>
      <c r="F49" s="303">
        <v>972</v>
      </c>
      <c r="G49" s="252">
        <v>50</v>
      </c>
      <c r="H49" s="252">
        <v>500</v>
      </c>
      <c r="I49" s="288">
        <f t="shared" si="3"/>
        <v>0.29839085072231136</v>
      </c>
      <c r="J49" s="288">
        <f t="shared" si="4"/>
        <v>2.4907030955223082</v>
      </c>
      <c r="K49" s="247"/>
      <c r="L49" s="254"/>
      <c r="M49" s="300"/>
      <c r="N49" s="246"/>
      <c r="O49" s="246"/>
      <c r="P49" s="252"/>
    </row>
    <row r="50" spans="1:16">
      <c r="A50" s="27"/>
      <c r="B50" s="62"/>
      <c r="C50" s="107">
        <v>4</v>
      </c>
      <c r="D50" s="252">
        <v>0.16</v>
      </c>
      <c r="E50" s="245">
        <v>1837.5</v>
      </c>
      <c r="F50" s="303">
        <v>838</v>
      </c>
      <c r="G50" s="252">
        <v>50</v>
      </c>
      <c r="H50" s="252">
        <v>500</v>
      </c>
      <c r="I50" s="288">
        <f t="shared" si="3"/>
        <v>0.30321478731942214</v>
      </c>
      <c r="J50" s="288">
        <f t="shared" si="4"/>
        <v>2.5218863941192615</v>
      </c>
      <c r="K50" s="247"/>
      <c r="L50" s="254"/>
      <c r="M50" s="300"/>
      <c r="N50" s="246"/>
      <c r="O50" s="246"/>
      <c r="P50" s="252"/>
    </row>
    <row r="51" spans="1:16">
      <c r="A51" s="27"/>
      <c r="B51" s="146" t="s">
        <v>154</v>
      </c>
      <c r="C51" s="136">
        <v>1</v>
      </c>
      <c r="D51" s="252">
        <v>0.11</v>
      </c>
      <c r="E51" s="303">
        <v>1535</v>
      </c>
      <c r="F51" s="303">
        <v>1081.5</v>
      </c>
      <c r="G51" s="252">
        <v>50</v>
      </c>
      <c r="H51" s="252">
        <v>500</v>
      </c>
      <c r="I51" s="288">
        <f t="shared" si="3"/>
        <v>0.25374899678972712</v>
      </c>
      <c r="J51" s="288">
        <f t="shared" si="4"/>
        <v>5.6111636733457857</v>
      </c>
      <c r="K51" s="247">
        <f>AVERAGE(J51:J54)</f>
        <v>5.1257570958749437</v>
      </c>
      <c r="L51" s="254">
        <f>STDEV(J51:J54)</f>
        <v>1.5352766178855675</v>
      </c>
      <c r="M51" s="300"/>
      <c r="N51" s="246"/>
      <c r="O51" s="246"/>
      <c r="P51" s="252"/>
    </row>
    <row r="52" spans="1:16">
      <c r="A52" s="27"/>
      <c r="B52" s="135"/>
      <c r="C52" s="136">
        <v>2</v>
      </c>
      <c r="D52" s="252">
        <v>0.11</v>
      </c>
      <c r="E52" s="303">
        <v>1879.5</v>
      </c>
      <c r="F52" s="303">
        <v>762</v>
      </c>
      <c r="G52" s="252">
        <v>50</v>
      </c>
      <c r="H52" s="252">
        <v>500</v>
      </c>
      <c r="I52" s="288">
        <f t="shared" si="3"/>
        <v>0.31008276484751207</v>
      </c>
      <c r="J52" s="288">
        <f t="shared" si="4"/>
        <v>3.2733348414924297</v>
      </c>
      <c r="K52" s="247"/>
      <c r="L52" s="254"/>
      <c r="M52" s="300"/>
      <c r="N52" s="246"/>
      <c r="O52" s="246"/>
      <c r="P52" s="252"/>
    </row>
    <row r="53" spans="1:16">
      <c r="A53" s="27"/>
      <c r="B53" s="135"/>
      <c r="C53" s="136">
        <v>3</v>
      </c>
      <c r="D53" s="252">
        <v>0.18</v>
      </c>
      <c r="E53" s="245">
        <v>2136.5</v>
      </c>
      <c r="F53" s="303">
        <v>3085</v>
      </c>
      <c r="G53" s="252">
        <v>50</v>
      </c>
      <c r="H53" s="252">
        <v>500</v>
      </c>
      <c r="I53" s="288">
        <f t="shared" si="3"/>
        <v>0.35210824638844301</v>
      </c>
      <c r="J53" s="288">
        <f t="shared" si="4"/>
        <v>6.9205185498105539</v>
      </c>
      <c r="K53" s="247"/>
      <c r="L53" s="254"/>
      <c r="M53" s="300"/>
      <c r="N53" s="246"/>
      <c r="O53" s="246"/>
      <c r="P53" s="252"/>
    </row>
    <row r="54" spans="1:16">
      <c r="A54" s="27"/>
      <c r="B54" s="135"/>
      <c r="C54" s="107">
        <v>4</v>
      </c>
      <c r="D54" s="252">
        <v>0.17</v>
      </c>
      <c r="E54" s="245">
        <v>2118.5</v>
      </c>
      <c r="F54" s="303">
        <v>1950</v>
      </c>
      <c r="G54" s="252">
        <v>50</v>
      </c>
      <c r="H54" s="252">
        <v>500</v>
      </c>
      <c r="I54" s="288">
        <f t="shared" si="3"/>
        <v>0.34916482744783311</v>
      </c>
      <c r="J54" s="288">
        <f t="shared" si="4"/>
        <v>4.6980113188510071</v>
      </c>
      <c r="K54" s="247"/>
      <c r="L54" s="254"/>
      <c r="M54" s="300"/>
      <c r="N54" s="246"/>
      <c r="O54" s="246"/>
      <c r="P54" s="252"/>
    </row>
    <row r="55" spans="1:16">
      <c r="A55" s="27"/>
      <c r="B55" s="146" t="s">
        <v>155</v>
      </c>
      <c r="C55" s="136">
        <v>1</v>
      </c>
      <c r="D55" s="253">
        <v>0.15</v>
      </c>
      <c r="E55" s="304">
        <v>1911</v>
      </c>
      <c r="F55" s="304">
        <v>24376</v>
      </c>
      <c r="G55" s="253">
        <v>50</v>
      </c>
      <c r="H55" s="253">
        <v>500</v>
      </c>
      <c r="I55" s="288">
        <f t="shared" si="3"/>
        <v>0.31523374799357945</v>
      </c>
      <c r="J55" s="288">
        <f t="shared" si="4"/>
        <v>72.652612764089852</v>
      </c>
      <c r="K55" s="247">
        <f>AVERAGE(J55:J58)</f>
        <v>87.616436750528365</v>
      </c>
      <c r="L55" s="254">
        <f>STDEV(J55:J58)</f>
        <v>11.661569960734184</v>
      </c>
      <c r="M55" s="300"/>
      <c r="N55" s="246"/>
      <c r="O55" s="246"/>
      <c r="P55" s="252"/>
    </row>
    <row r="56" spans="1:16">
      <c r="A56" s="13"/>
      <c r="B56" s="135"/>
      <c r="C56" s="136">
        <v>2</v>
      </c>
      <c r="D56" s="253">
        <v>0.15</v>
      </c>
      <c r="E56" s="304">
        <v>2164</v>
      </c>
      <c r="F56" s="304">
        <v>32498</v>
      </c>
      <c r="G56" s="253">
        <v>50</v>
      </c>
      <c r="H56" s="253">
        <v>500</v>
      </c>
      <c r="I56" s="288">
        <f t="shared" si="3"/>
        <v>0.35660513643659714</v>
      </c>
      <c r="J56" s="288">
        <f t="shared" si="4"/>
        <v>85.59563079254994</v>
      </c>
      <c r="K56" s="247"/>
      <c r="L56" s="254"/>
      <c r="M56" s="300"/>
      <c r="N56" s="246"/>
      <c r="O56" s="246"/>
      <c r="P56" s="252"/>
    </row>
    <row r="57" spans="1:16">
      <c r="A57" s="13"/>
      <c r="B57" s="135"/>
      <c r="C57" s="136">
        <v>3</v>
      </c>
      <c r="D57" s="246">
        <v>0.14000000000000001</v>
      </c>
      <c r="E57" s="245">
        <v>1768</v>
      </c>
      <c r="F57" s="245">
        <v>26641</v>
      </c>
      <c r="G57" s="246">
        <v>50</v>
      </c>
      <c r="H57" s="246">
        <v>500</v>
      </c>
      <c r="I57" s="288">
        <f t="shared" si="3"/>
        <v>0.2918499197431782</v>
      </c>
      <c r="J57" s="288">
        <f t="shared" si="4"/>
        <v>91.881570057845238</v>
      </c>
      <c r="K57" s="247"/>
      <c r="L57" s="254"/>
      <c r="M57" s="300"/>
      <c r="N57" s="246"/>
      <c r="O57" s="246"/>
      <c r="P57" s="252"/>
    </row>
    <row r="58" spans="1:16">
      <c r="A58" s="14"/>
      <c r="B58" s="135"/>
      <c r="C58" s="107">
        <v>4</v>
      </c>
      <c r="D58" s="246">
        <v>0.12</v>
      </c>
      <c r="E58" s="245">
        <v>1877</v>
      </c>
      <c r="F58" s="245">
        <v>26459</v>
      </c>
      <c r="G58" s="246">
        <v>50</v>
      </c>
      <c r="H58" s="246">
        <v>500</v>
      </c>
      <c r="I58" s="288">
        <f t="shared" si="3"/>
        <v>0.3096739566613162</v>
      </c>
      <c r="J58" s="288">
        <f t="shared" si="4"/>
        <v>100.33593338762843</v>
      </c>
      <c r="K58" s="247"/>
      <c r="L58" s="254"/>
      <c r="M58" s="300"/>
      <c r="N58" s="246"/>
      <c r="O58" s="246"/>
      <c r="P58" s="252"/>
    </row>
    <row r="59" spans="1:16">
      <c r="A59" s="14"/>
      <c r="B59" s="146" t="s">
        <v>156</v>
      </c>
      <c r="C59" s="136">
        <v>1</v>
      </c>
      <c r="D59" s="253">
        <v>0.16</v>
      </c>
      <c r="E59" s="304">
        <v>1484</v>
      </c>
      <c r="F59" s="304">
        <v>11666</v>
      </c>
      <c r="G59" s="253">
        <v>50</v>
      </c>
      <c r="H59" s="253">
        <v>500</v>
      </c>
      <c r="I59" s="288">
        <f t="shared" si="3"/>
        <v>0.2454093097913323</v>
      </c>
      <c r="J59" s="288">
        <f t="shared" si="4"/>
        <v>41.930389821968959</v>
      </c>
      <c r="K59" s="247">
        <f>AVERAGE(J59:J62)</f>
        <v>48.429959395231471</v>
      </c>
      <c r="L59" s="254">
        <f>STDEV(J59:J62)</f>
        <v>12.876122379805951</v>
      </c>
      <c r="M59" s="300"/>
      <c r="N59" s="246"/>
      <c r="O59" s="246"/>
      <c r="P59" s="252"/>
    </row>
    <row r="60" spans="1:16">
      <c r="A60" s="2"/>
      <c r="B60" s="135"/>
      <c r="C60" s="136">
        <v>2</v>
      </c>
      <c r="D60" s="246">
        <v>0.13</v>
      </c>
      <c r="E60" s="245">
        <v>1778</v>
      </c>
      <c r="F60" s="245">
        <v>16050</v>
      </c>
      <c r="G60" s="246">
        <v>50</v>
      </c>
      <c r="H60" s="246">
        <v>500</v>
      </c>
      <c r="I60" s="288">
        <f t="shared" si="3"/>
        <v>0.29348515248796148</v>
      </c>
      <c r="J60" s="288">
        <f t="shared" si="4"/>
        <v>59.326205196286196</v>
      </c>
      <c r="K60" s="247"/>
      <c r="L60" s="254"/>
      <c r="M60" s="300"/>
      <c r="N60" s="247"/>
      <c r="O60" s="247"/>
      <c r="P60" s="252"/>
    </row>
    <row r="61" spans="1:16">
      <c r="A61" s="27"/>
      <c r="B61" s="135"/>
      <c r="C61" s="136">
        <v>3</v>
      </c>
      <c r="D61" s="246">
        <v>0.14000000000000001</v>
      </c>
      <c r="E61" s="245">
        <v>1657</v>
      </c>
      <c r="F61" s="245">
        <v>9075</v>
      </c>
      <c r="G61" s="246">
        <v>50</v>
      </c>
      <c r="H61" s="246">
        <v>500</v>
      </c>
      <c r="I61" s="288">
        <f t="shared" si="3"/>
        <v>0.27369883627608349</v>
      </c>
      <c r="J61" s="288">
        <f t="shared" si="4"/>
        <v>33.449883831001785</v>
      </c>
      <c r="K61" s="247"/>
      <c r="L61" s="254"/>
      <c r="M61" s="300"/>
      <c r="N61" s="252"/>
      <c r="O61" s="252"/>
      <c r="P61" s="252"/>
    </row>
    <row r="62" spans="1:16" ht="17" thickBot="1">
      <c r="A62" s="27"/>
      <c r="B62" s="255"/>
      <c r="C62" s="110">
        <v>4</v>
      </c>
      <c r="D62" s="256">
        <v>0.15</v>
      </c>
      <c r="E62" s="305">
        <v>1633</v>
      </c>
      <c r="F62" s="305">
        <v>16935</v>
      </c>
      <c r="G62" s="256">
        <v>50</v>
      </c>
      <c r="H62" s="256">
        <v>500</v>
      </c>
      <c r="I62" s="302">
        <f t="shared" si="3"/>
        <v>0.26977427768860357</v>
      </c>
      <c r="J62" s="302">
        <f t="shared" si="4"/>
        <v>59.013358731668951</v>
      </c>
      <c r="K62" s="256"/>
      <c r="L62" s="257"/>
      <c r="M62" s="300"/>
      <c r="N62" s="252"/>
      <c r="O62" s="252"/>
      <c r="P62" s="252"/>
    </row>
    <row r="63" spans="1:16">
      <c r="A63" s="27"/>
    </row>
    <row r="64" spans="1:16" ht="25" thickBot="1">
      <c r="A64" s="3" t="s">
        <v>157</v>
      </c>
      <c r="B64" s="152" t="s">
        <v>39</v>
      </c>
    </row>
    <row r="65" spans="1:11" ht="20" customHeight="1" thickBot="1">
      <c r="A65" s="13"/>
      <c r="B65" s="197"/>
      <c r="C65" s="198" t="s">
        <v>76</v>
      </c>
      <c r="D65" s="195"/>
      <c r="F65" s="193"/>
      <c r="G65" s="194"/>
      <c r="H65" s="194" t="s">
        <v>171</v>
      </c>
      <c r="I65" s="194"/>
      <c r="J65" s="194"/>
      <c r="K65" s="195"/>
    </row>
    <row r="66" spans="1:11">
      <c r="A66" s="13"/>
      <c r="B66" s="104"/>
      <c r="C66" s="65" t="s">
        <v>148</v>
      </c>
      <c r="D66" s="66" t="s">
        <v>77</v>
      </c>
      <c r="F66" s="61"/>
      <c r="G66" s="65" t="s">
        <v>148</v>
      </c>
      <c r="H66" s="65"/>
      <c r="I66" s="17"/>
      <c r="J66" s="17"/>
      <c r="K66" s="147"/>
    </row>
    <row r="67" spans="1:11">
      <c r="A67" s="13"/>
      <c r="B67" s="62" t="s">
        <v>149</v>
      </c>
      <c r="C67" s="68">
        <v>24.550586978175481</v>
      </c>
      <c r="D67" s="69">
        <v>25.920870860000001</v>
      </c>
      <c r="F67" s="62" t="s">
        <v>149</v>
      </c>
      <c r="G67" s="142">
        <v>2.37150470686904</v>
      </c>
      <c r="H67" s="142"/>
      <c r="I67" s="10"/>
      <c r="J67" s="10"/>
      <c r="K67" s="11"/>
    </row>
    <row r="68" spans="1:11">
      <c r="A68" s="13"/>
      <c r="B68" s="62"/>
      <c r="C68" s="68">
        <v>24.418603758175479</v>
      </c>
      <c r="D68" s="69">
        <v>25.689292510000001</v>
      </c>
      <c r="F68" s="62"/>
      <c r="G68" s="142">
        <v>2.5986925363793349</v>
      </c>
      <c r="H68" s="142"/>
      <c r="I68" s="10"/>
      <c r="J68" s="10"/>
      <c r="K68" s="11"/>
    </row>
    <row r="69" spans="1:11">
      <c r="A69" s="13"/>
      <c r="B69" s="62"/>
      <c r="C69" s="68">
        <v>24.40577412577548</v>
      </c>
      <c r="D69" s="69">
        <v>25.77900576</v>
      </c>
      <c r="F69" s="62"/>
      <c r="G69" s="142">
        <v>2.6219053110808859</v>
      </c>
      <c r="H69" s="142"/>
      <c r="I69" s="10"/>
      <c r="J69" s="10"/>
      <c r="K69" s="11"/>
    </row>
    <row r="70" spans="1:11">
      <c r="A70" s="13"/>
      <c r="B70" s="146" t="s">
        <v>150</v>
      </c>
      <c r="C70" s="68">
        <v>21.411942617547759</v>
      </c>
      <c r="D70" s="69">
        <v>25.027235380455998</v>
      </c>
      <c r="F70" s="146" t="s">
        <v>150</v>
      </c>
      <c r="G70" s="142">
        <v>10.818720784089487</v>
      </c>
      <c r="H70" s="142"/>
      <c r="I70" s="199"/>
      <c r="J70" s="136" t="s">
        <v>16</v>
      </c>
      <c r="K70" s="138" t="s">
        <v>49</v>
      </c>
    </row>
    <row r="71" spans="1:11">
      <c r="A71" s="13"/>
      <c r="B71" s="62"/>
      <c r="C71" s="68">
        <v>21.836687654674257</v>
      </c>
      <c r="D71" s="69">
        <v>24.5695043537239</v>
      </c>
      <c r="F71" s="62"/>
      <c r="G71" s="142">
        <v>8.0596264920587419</v>
      </c>
      <c r="H71" s="142"/>
      <c r="I71" s="148" t="s">
        <v>149</v>
      </c>
      <c r="J71" s="200">
        <f>AVERAGE(G67:G69)</f>
        <v>2.5307008514430867</v>
      </c>
      <c r="K71" s="201">
        <f>STDEV(G67:G69)</f>
        <v>0.13835558377877952</v>
      </c>
    </row>
    <row r="72" spans="1:11">
      <c r="A72" s="13"/>
      <c r="B72" s="62"/>
      <c r="C72" s="68">
        <v>21.880272838474259</v>
      </c>
      <c r="D72" s="69">
        <v>24.945462173941099</v>
      </c>
      <c r="F72" s="62"/>
      <c r="G72" s="142">
        <v>7.8197787963389915</v>
      </c>
      <c r="H72" s="142"/>
      <c r="I72" s="149" t="s">
        <v>150</v>
      </c>
      <c r="J72" s="200">
        <f>AVERAGE(G70:G72)</f>
        <v>8.8993753574957406</v>
      </c>
      <c r="K72" s="201">
        <f>STDEV(G70:G72)</f>
        <v>1.6665223908562674</v>
      </c>
    </row>
    <row r="73" spans="1:11">
      <c r="A73" s="13"/>
      <c r="B73" s="146" t="s">
        <v>151</v>
      </c>
      <c r="C73" s="68">
        <v>16.228797761785344</v>
      </c>
      <c r="D73" s="69">
        <v>25.375382630000001</v>
      </c>
      <c r="F73" s="146" t="s">
        <v>151</v>
      </c>
      <c r="G73" s="142">
        <v>531.06457316777335</v>
      </c>
      <c r="H73" s="142"/>
      <c r="I73" s="149" t="s">
        <v>151</v>
      </c>
      <c r="J73" s="200">
        <f>AVERAGE(G73:G75)</f>
        <v>538.2914224675859</v>
      </c>
      <c r="K73" s="201">
        <f>STDEV(G73:G75)</f>
        <v>28.003845316013873</v>
      </c>
    </row>
    <row r="74" spans="1:11">
      <c r="A74" s="13"/>
      <c r="B74" s="62"/>
      <c r="C74" s="68">
        <v>16.128748487787345</v>
      </c>
      <c r="D74" s="69">
        <v>25.144460630000001</v>
      </c>
      <c r="F74" s="62"/>
      <c r="G74" s="142">
        <v>569.20035662696239</v>
      </c>
      <c r="H74" s="142"/>
      <c r="I74" s="149" t="s">
        <v>152</v>
      </c>
      <c r="J74" s="200">
        <f>AVERAGE(G76:G78)</f>
        <v>468.04547704224183</v>
      </c>
      <c r="K74" s="201">
        <f>STDEV(G76:G78)</f>
        <v>23.963104042467272</v>
      </c>
    </row>
    <row r="75" spans="1:11">
      <c r="A75" s="13"/>
      <c r="B75" s="62"/>
      <c r="C75" s="68">
        <v>16.274207418487347</v>
      </c>
      <c r="D75" s="69">
        <v>25.32478047</v>
      </c>
      <c r="F75" s="62"/>
      <c r="G75" s="142">
        <v>514.60933760802186</v>
      </c>
      <c r="H75" s="142"/>
      <c r="I75" s="148" t="s">
        <v>153</v>
      </c>
      <c r="J75" s="200">
        <f>AVERAGE(G79:G81)</f>
        <v>10.421730769416447</v>
      </c>
      <c r="K75" s="201">
        <f>STDEV(G79:G81)</f>
        <v>0.72712363173871675</v>
      </c>
    </row>
    <row r="76" spans="1:11">
      <c r="A76" s="13"/>
      <c r="B76" s="146" t="s">
        <v>152</v>
      </c>
      <c r="C76" s="68">
        <v>16.243558517265889</v>
      </c>
      <c r="D76" s="69">
        <v>25.023607079713798</v>
      </c>
      <c r="F76" s="146" t="s">
        <v>152</v>
      </c>
      <c r="G76" s="142">
        <v>440.96227195222838</v>
      </c>
      <c r="H76" s="142"/>
      <c r="I76" s="149" t="s">
        <v>154</v>
      </c>
      <c r="J76" s="200">
        <f>AVERAGE(G82:G84)</f>
        <v>32.56103721287338</v>
      </c>
      <c r="K76" s="201">
        <f>STDEV(G82:G84)</f>
        <v>0.22097838370007675</v>
      </c>
    </row>
    <row r="77" spans="1:11">
      <c r="A77" s="13"/>
      <c r="B77" s="62"/>
      <c r="C77" s="68">
        <v>16.131200641202987</v>
      </c>
      <c r="D77" s="69">
        <v>25.035240570349401</v>
      </c>
      <c r="F77" s="62"/>
      <c r="G77" s="142">
        <v>476.67735893436907</v>
      </c>
      <c r="H77" s="142"/>
      <c r="I77" s="149" t="s">
        <v>155</v>
      </c>
      <c r="J77" s="200">
        <f>AVERAGE(G85:G87)</f>
        <v>686.96210848289365</v>
      </c>
      <c r="K77" s="201">
        <f>STDEV(G85:G87)</f>
        <v>37.308161512489725</v>
      </c>
    </row>
    <row r="78" spans="1:11">
      <c r="A78" s="13"/>
      <c r="B78" s="62"/>
      <c r="C78" s="68">
        <v>16.101783427356189</v>
      </c>
      <c r="D78" s="69">
        <v>25.025362149999999</v>
      </c>
      <c r="F78" s="62"/>
      <c r="G78" s="142">
        <v>486.49680024012815</v>
      </c>
      <c r="H78" s="142"/>
      <c r="I78" s="149" t="s">
        <v>156</v>
      </c>
      <c r="J78" s="200">
        <f>AVERAGE(G88:G90)</f>
        <v>418.67465964316085</v>
      </c>
      <c r="K78" s="201">
        <f>STDEV(G88:G90)</f>
        <v>11.443900725736663</v>
      </c>
    </row>
    <row r="79" spans="1:11">
      <c r="A79" s="13"/>
      <c r="B79" s="62" t="s">
        <v>153</v>
      </c>
      <c r="C79" s="68">
        <v>22.129234999975207</v>
      </c>
      <c r="D79" s="69">
        <v>25.647573380000001</v>
      </c>
      <c r="F79" s="62" t="s">
        <v>153</v>
      </c>
      <c r="G79" s="142">
        <v>10.167583239265289</v>
      </c>
      <c r="H79" s="142"/>
      <c r="I79" s="10"/>
      <c r="J79" s="10"/>
      <c r="K79" s="11"/>
    </row>
    <row r="80" spans="1:11">
      <c r="A80" s="13"/>
      <c r="B80" s="62"/>
      <c r="C80" s="68">
        <v>21.984336633781908</v>
      </c>
      <c r="D80" s="69">
        <v>25.354503749999999</v>
      </c>
      <c r="F80" s="62"/>
      <c r="G80" s="142">
        <v>11.241816475602317</v>
      </c>
      <c r="H80" s="142"/>
      <c r="I80" s="148"/>
      <c r="J80" s="145"/>
      <c r="K80" s="144"/>
    </row>
    <row r="81" spans="1:28">
      <c r="A81" s="13"/>
      <c r="B81" s="62"/>
      <c r="C81" s="68">
        <v>22.174168000581908</v>
      </c>
      <c r="D81" s="69">
        <v>25.423342559999998</v>
      </c>
      <c r="F81" s="62"/>
      <c r="G81" s="142">
        <v>9.8557925933817394</v>
      </c>
      <c r="H81" s="142"/>
      <c r="I81" s="148"/>
      <c r="J81" s="145"/>
      <c r="K81" s="144"/>
    </row>
    <row r="82" spans="1:28">
      <c r="A82" s="13"/>
      <c r="B82" s="146" t="s">
        <v>154</v>
      </c>
      <c r="C82" s="68">
        <v>20.190847793247137</v>
      </c>
      <c r="D82" s="69">
        <v>25.281660307532299</v>
      </c>
      <c r="F82" s="146" t="s">
        <v>154</v>
      </c>
      <c r="G82" s="142">
        <v>32.3414331667827</v>
      </c>
      <c r="H82" s="142"/>
      <c r="I82" s="10"/>
      <c r="J82" s="10"/>
      <c r="K82" s="11"/>
    </row>
    <row r="83" spans="1:28">
      <c r="A83" s="13"/>
      <c r="B83" s="62"/>
      <c r="C83" s="68">
        <v>20.18120542425374</v>
      </c>
      <c r="D83" s="69">
        <v>25.144423000782499</v>
      </c>
      <c r="F83" s="62"/>
      <c r="G83" s="142">
        <v>32.558313713177661</v>
      </c>
      <c r="H83" s="142"/>
      <c r="I83" s="148"/>
      <c r="J83" s="145"/>
      <c r="K83" s="144"/>
    </row>
    <row r="84" spans="1:28">
      <c r="A84" s="13"/>
      <c r="B84" s="62"/>
      <c r="C84" s="68">
        <v>20.171267469835641</v>
      </c>
      <c r="D84" s="69">
        <v>25.192395189999999</v>
      </c>
      <c r="F84" s="62"/>
      <c r="G84" s="142">
        <v>32.783364758659786</v>
      </c>
      <c r="H84" s="142"/>
      <c r="I84" s="148"/>
      <c r="J84" s="145"/>
      <c r="K84" s="144"/>
    </row>
    <row r="85" spans="1:28">
      <c r="A85" s="13"/>
      <c r="B85" s="146" t="s">
        <v>155</v>
      </c>
      <c r="C85" s="68">
        <v>14.87954782038843</v>
      </c>
      <c r="D85" s="69">
        <v>24.315923829999999</v>
      </c>
      <c r="F85" s="146" t="s">
        <v>155</v>
      </c>
      <c r="G85" s="142">
        <v>698.01313578105771</v>
      </c>
      <c r="H85" s="142"/>
      <c r="I85" s="10"/>
      <c r="J85" s="10"/>
      <c r="K85" s="11"/>
    </row>
    <row r="86" spans="1:28">
      <c r="A86" s="13"/>
      <c r="B86" s="62"/>
      <c r="C86" s="68">
        <v>14.99266017260963</v>
      </c>
      <c r="D86" s="69">
        <v>24.337862269999999</v>
      </c>
      <c r="F86" s="62"/>
      <c r="G86" s="142">
        <v>645.37685256929387</v>
      </c>
      <c r="H86" s="142"/>
      <c r="I86" s="148"/>
      <c r="J86" s="145"/>
      <c r="K86" s="144"/>
    </row>
    <row r="87" spans="1:28">
      <c r="A87" s="13"/>
      <c r="B87" s="62"/>
      <c r="C87" s="68">
        <v>14.839830540209629</v>
      </c>
      <c r="D87" s="69">
        <v>24.32618849</v>
      </c>
      <c r="F87" s="62"/>
      <c r="G87" s="142">
        <v>717.49633709832926</v>
      </c>
      <c r="H87" s="142"/>
      <c r="I87" s="148"/>
      <c r="J87" s="145"/>
      <c r="K87" s="144"/>
    </row>
    <row r="88" spans="1:28">
      <c r="A88" s="13"/>
      <c r="B88" s="146" t="s">
        <v>156</v>
      </c>
      <c r="C88" s="68">
        <v>15.494634208564314</v>
      </c>
      <c r="D88" s="69">
        <v>24.356910208406202</v>
      </c>
      <c r="F88" s="146" t="s">
        <v>156</v>
      </c>
      <c r="G88" s="142">
        <v>431.75729554783868</v>
      </c>
      <c r="H88" s="142"/>
      <c r="I88" s="10"/>
      <c r="J88" s="10"/>
      <c r="K88" s="11"/>
    </row>
    <row r="89" spans="1:28">
      <c r="A89" s="13"/>
      <c r="B89" s="146"/>
      <c r="C89" s="68">
        <v>15.567395138567516</v>
      </c>
      <c r="D89" s="69">
        <v>24.184554330319799</v>
      </c>
      <c r="F89" s="146"/>
      <c r="G89" s="142">
        <v>410.52202478848938</v>
      </c>
      <c r="H89" s="142"/>
      <c r="I89" s="149"/>
      <c r="J89" s="145"/>
      <c r="K89" s="144"/>
    </row>
    <row r="90" spans="1:28" ht="17" thickBot="1">
      <c r="A90" s="13"/>
      <c r="B90" s="105"/>
      <c r="C90" s="71">
        <v>15.556114077251415</v>
      </c>
      <c r="D90" s="72">
        <v>24.204668323277598</v>
      </c>
      <c r="F90" s="63"/>
      <c r="G90" s="143">
        <v>413.74465859315461</v>
      </c>
      <c r="H90" s="143"/>
      <c r="I90" s="140"/>
      <c r="J90" s="140"/>
      <c r="K90" s="141"/>
    </row>
    <row r="91" spans="1:28">
      <c r="A91" s="13"/>
    </row>
    <row r="92" spans="1:28" ht="24" customHeight="1" thickBot="1">
      <c r="A92" s="3" t="s">
        <v>142</v>
      </c>
      <c r="B92" s="152" t="s">
        <v>169</v>
      </c>
    </row>
    <row r="93" spans="1:28" ht="20" customHeight="1">
      <c r="A93" s="15"/>
      <c r="B93" s="205"/>
      <c r="C93" s="376" t="s">
        <v>140</v>
      </c>
      <c r="D93" s="376"/>
      <c r="E93" s="376"/>
      <c r="F93" s="376"/>
      <c r="G93" s="376" t="s">
        <v>141</v>
      </c>
      <c r="H93" s="376"/>
      <c r="I93" s="376"/>
      <c r="J93" s="376"/>
      <c r="K93" s="168"/>
      <c r="L93" s="17"/>
      <c r="M93" s="17"/>
      <c r="N93" s="147"/>
      <c r="P93" s="179"/>
      <c r="Q93" s="372"/>
      <c r="R93" s="372"/>
      <c r="S93" s="372"/>
      <c r="T93" s="372"/>
      <c r="U93" s="372"/>
      <c r="V93" s="372"/>
      <c r="W93" s="372"/>
      <c r="X93" s="372"/>
      <c r="Y93" s="124"/>
      <c r="Z93" s="124"/>
      <c r="AA93" s="372"/>
      <c r="AB93" s="372"/>
    </row>
    <row r="94" spans="1:28">
      <c r="B94" s="202" t="s">
        <v>168</v>
      </c>
      <c r="C94" s="116" t="s">
        <v>4</v>
      </c>
      <c r="D94" s="117" t="s">
        <v>5</v>
      </c>
      <c r="E94" s="117" t="s">
        <v>131</v>
      </c>
      <c r="F94" s="117" t="s">
        <v>132</v>
      </c>
      <c r="G94" s="116" t="s">
        <v>4</v>
      </c>
      <c r="H94" s="117" t="s">
        <v>5</v>
      </c>
      <c r="I94" s="117" t="s">
        <v>131</v>
      </c>
      <c r="J94" s="117" t="s">
        <v>132</v>
      </c>
      <c r="K94" s="116"/>
      <c r="L94" s="10"/>
      <c r="M94" s="10"/>
      <c r="N94" s="11"/>
      <c r="P94" s="179"/>
      <c r="Q94" s="124"/>
      <c r="R94" s="125"/>
      <c r="S94" s="125"/>
      <c r="T94" s="125"/>
      <c r="U94" s="124"/>
      <c r="V94" s="125"/>
      <c r="W94" s="125"/>
      <c r="X94" s="125"/>
      <c r="Y94" s="124"/>
      <c r="Z94" s="123"/>
      <c r="AA94" s="124"/>
      <c r="AB94" s="124"/>
    </row>
    <row r="95" spans="1:28">
      <c r="B95" s="202">
        <v>1</v>
      </c>
      <c r="C95">
        <v>2300000</v>
      </c>
      <c r="D95">
        <v>4800000</v>
      </c>
      <c r="E95">
        <v>300</v>
      </c>
      <c r="F95">
        <v>2000</v>
      </c>
      <c r="G95">
        <v>16799999.999999989</v>
      </c>
      <c r="H95">
        <v>12000000.000000002</v>
      </c>
      <c r="I95">
        <v>200</v>
      </c>
      <c r="J95">
        <v>500</v>
      </c>
      <c r="K95" s="118"/>
      <c r="L95" s="10"/>
      <c r="M95" s="10"/>
      <c r="N95" s="11"/>
      <c r="P95" s="179"/>
      <c r="Q95" s="123"/>
      <c r="R95" s="123"/>
      <c r="S95" s="123"/>
      <c r="T95" s="123"/>
      <c r="U95" s="137"/>
      <c r="V95" s="137"/>
      <c r="W95" s="123"/>
      <c r="X95" s="123"/>
      <c r="Y95" s="123"/>
      <c r="Z95" s="124"/>
      <c r="AA95" s="123"/>
      <c r="AB95" s="123"/>
    </row>
    <row r="96" spans="1:28">
      <c r="B96" s="202">
        <v>2</v>
      </c>
      <c r="C96">
        <v>6200000</v>
      </c>
      <c r="D96">
        <v>4500000</v>
      </c>
      <c r="E96">
        <v>500</v>
      </c>
      <c r="F96">
        <v>3000</v>
      </c>
      <c r="G96">
        <v>4599999.9999999981</v>
      </c>
      <c r="H96">
        <v>10000000</v>
      </c>
      <c r="I96">
        <v>400</v>
      </c>
      <c r="J96">
        <v>600</v>
      </c>
      <c r="K96" s="118"/>
      <c r="L96" s="10"/>
      <c r="M96" s="10"/>
      <c r="N96" s="11"/>
      <c r="P96" s="179"/>
      <c r="Q96" s="123"/>
      <c r="R96" s="123"/>
      <c r="S96" s="123"/>
      <c r="T96" s="123"/>
      <c r="U96" s="137"/>
      <c r="V96" s="137"/>
      <c r="W96" s="123"/>
      <c r="X96" s="123"/>
      <c r="Y96" s="123"/>
      <c r="Z96" s="125"/>
      <c r="AA96" s="123"/>
      <c r="AB96" s="123"/>
    </row>
    <row r="97" spans="2:28">
      <c r="B97" s="202">
        <v>3</v>
      </c>
      <c r="C97">
        <v>6300000</v>
      </c>
      <c r="D97">
        <v>2900000</v>
      </c>
      <c r="E97">
        <v>600</v>
      </c>
      <c r="F97">
        <v>4000</v>
      </c>
      <c r="G97">
        <v>5000000.0000000084</v>
      </c>
      <c r="H97">
        <v>8100000.0000000205</v>
      </c>
      <c r="I97">
        <v>500</v>
      </c>
      <c r="J97">
        <v>900</v>
      </c>
      <c r="K97" s="118"/>
      <c r="L97" s="10"/>
      <c r="M97" s="10"/>
      <c r="N97" s="11"/>
      <c r="P97" s="179"/>
      <c r="Q97" s="123"/>
      <c r="R97" s="123"/>
      <c r="S97" s="123"/>
      <c r="T97" s="123"/>
      <c r="U97" s="137"/>
      <c r="V97" s="137"/>
      <c r="W97" s="123"/>
      <c r="X97" s="123"/>
      <c r="Y97" s="123"/>
      <c r="Z97" s="125"/>
      <c r="AA97" s="123"/>
      <c r="AB97" s="123"/>
    </row>
    <row r="98" spans="2:28">
      <c r="B98" s="202">
        <v>4</v>
      </c>
      <c r="C98">
        <v>3800000</v>
      </c>
      <c r="D98">
        <v>9400000</v>
      </c>
      <c r="E98">
        <v>300</v>
      </c>
      <c r="F98">
        <v>4000</v>
      </c>
      <c r="G98">
        <v>5000000.0000000084</v>
      </c>
      <c r="H98">
        <v>7000000.0000000056</v>
      </c>
      <c r="I98">
        <v>200</v>
      </c>
      <c r="J98">
        <v>2000</v>
      </c>
      <c r="K98" s="118"/>
      <c r="L98" s="10"/>
      <c r="M98" s="10"/>
      <c r="N98" s="11"/>
      <c r="P98" s="179"/>
      <c r="Q98" s="123"/>
      <c r="R98" s="123"/>
      <c r="S98" s="123"/>
      <c r="T98" s="123"/>
      <c r="U98" s="137"/>
      <c r="V98" s="137"/>
      <c r="W98" s="123"/>
      <c r="X98" s="123"/>
      <c r="Y98" s="123"/>
      <c r="Z98" s="125"/>
      <c r="AA98" s="123"/>
      <c r="AB98" s="123"/>
    </row>
    <row r="99" spans="2:28">
      <c r="B99" s="202">
        <v>5</v>
      </c>
      <c r="C99">
        <v>3900000</v>
      </c>
      <c r="D99">
        <v>8500000</v>
      </c>
      <c r="E99">
        <v>500</v>
      </c>
      <c r="F99">
        <v>3000</v>
      </c>
      <c r="G99">
        <v>3600000.0000000014</v>
      </c>
      <c r="H99">
        <v>6700000</v>
      </c>
      <c r="I99">
        <v>200</v>
      </c>
      <c r="J99">
        <v>1000</v>
      </c>
      <c r="K99" s="118"/>
      <c r="L99" s="10"/>
      <c r="M99" s="10"/>
      <c r="N99" s="11"/>
      <c r="P99" s="179"/>
      <c r="Q99" s="123"/>
      <c r="R99" s="123"/>
      <c r="S99" s="123"/>
      <c r="T99" s="123"/>
      <c r="U99" s="137"/>
      <c r="V99" s="137"/>
      <c r="W99" s="123"/>
      <c r="X99" s="123"/>
      <c r="Y99" s="123"/>
      <c r="Z99" s="123"/>
      <c r="AA99" s="123"/>
      <c r="AB99" s="123"/>
    </row>
    <row r="100" spans="2:28" ht="19">
      <c r="B100" s="202">
        <v>6</v>
      </c>
      <c r="C100">
        <v>7200000</v>
      </c>
      <c r="D100">
        <v>5700000</v>
      </c>
      <c r="E100">
        <v>400</v>
      </c>
      <c r="F100">
        <v>3000</v>
      </c>
      <c r="G100">
        <v>2700000.0000000037</v>
      </c>
      <c r="H100">
        <v>6000000.0000000112</v>
      </c>
      <c r="I100">
        <v>300</v>
      </c>
      <c r="J100">
        <v>900</v>
      </c>
      <c r="K100" s="118"/>
      <c r="L100" s="165"/>
      <c r="M100" s="372" t="s">
        <v>136</v>
      </c>
      <c r="N100" s="373"/>
      <c r="P100" s="179"/>
      <c r="Q100" s="123"/>
      <c r="R100" s="123"/>
      <c r="S100" s="123"/>
      <c r="T100" s="123"/>
      <c r="U100" s="137"/>
      <c r="V100" s="137"/>
      <c r="W100" s="123"/>
      <c r="X100" s="123"/>
      <c r="Y100" s="123"/>
      <c r="Z100" s="124"/>
      <c r="AA100" s="372"/>
      <c r="AB100" s="372"/>
    </row>
    <row r="101" spans="2:28" ht="19">
      <c r="B101" s="202"/>
      <c r="C101" s="374" t="s">
        <v>138</v>
      </c>
      <c r="D101" s="374"/>
      <c r="E101" s="374"/>
      <c r="F101" s="374"/>
      <c r="G101" s="374" t="s">
        <v>139</v>
      </c>
      <c r="H101" s="374"/>
      <c r="I101" s="374"/>
      <c r="J101" s="374"/>
      <c r="K101" s="116"/>
      <c r="L101" s="203"/>
      <c r="M101" s="165" t="s">
        <v>16</v>
      </c>
      <c r="N101" s="169" t="s">
        <v>17</v>
      </c>
      <c r="P101" s="179"/>
      <c r="Q101" s="372"/>
      <c r="R101" s="372"/>
      <c r="S101" s="372"/>
      <c r="T101" s="372"/>
      <c r="U101" s="372"/>
      <c r="V101" s="372"/>
      <c r="W101" s="372"/>
      <c r="X101" s="372"/>
      <c r="Y101" s="124"/>
      <c r="Z101" s="123"/>
      <c r="AA101" s="124"/>
      <c r="AB101" s="124"/>
    </row>
    <row r="102" spans="2:28">
      <c r="B102" s="202"/>
      <c r="C102" s="116" t="s">
        <v>4</v>
      </c>
      <c r="D102" s="117" t="s">
        <v>5</v>
      </c>
      <c r="E102" s="117" t="s">
        <v>131</v>
      </c>
      <c r="F102" s="117" t="s">
        <v>132</v>
      </c>
      <c r="G102" s="116" t="s">
        <v>4</v>
      </c>
      <c r="H102" s="117" t="s">
        <v>5</v>
      </c>
      <c r="I102" s="117" t="s">
        <v>131</v>
      </c>
      <c r="J102" s="117" t="s">
        <v>132</v>
      </c>
      <c r="K102" s="116"/>
      <c r="L102" s="165" t="s">
        <v>4</v>
      </c>
      <c r="M102" s="203">
        <f>C118</f>
        <v>7.56461715643949</v>
      </c>
      <c r="N102" s="204">
        <f>C119</f>
        <v>7.6585127373292011E-2</v>
      </c>
      <c r="P102" s="179"/>
      <c r="Q102" s="124"/>
      <c r="R102" s="125"/>
      <c r="S102" s="125"/>
      <c r="T102" s="125"/>
      <c r="U102" s="124"/>
      <c r="V102" s="125"/>
      <c r="W102" s="125"/>
      <c r="X102" s="125"/>
      <c r="Y102" s="124"/>
      <c r="Z102" s="124"/>
      <c r="AA102" s="123"/>
      <c r="AB102" s="123"/>
    </row>
    <row r="103" spans="2:28">
      <c r="B103" s="202">
        <v>1</v>
      </c>
      <c r="C103" s="118">
        <f>C95/(3.14*0.2^2)</f>
        <v>18312101.910828024</v>
      </c>
      <c r="D103" s="118">
        <f t="shared" ref="D103:J103" si="5">D95/(3.14*0.2^2)</f>
        <v>38216560.509554133</v>
      </c>
      <c r="E103" s="118">
        <f t="shared" si="5"/>
        <v>2388.5350318471333</v>
      </c>
      <c r="F103" s="118">
        <f t="shared" si="5"/>
        <v>15923.56687898089</v>
      </c>
      <c r="G103" s="118">
        <f t="shared" si="5"/>
        <v>133757961.78343938</v>
      </c>
      <c r="H103" s="118">
        <f t="shared" si="5"/>
        <v>95541401.273885354</v>
      </c>
      <c r="I103" s="118">
        <f t="shared" si="5"/>
        <v>1592.3566878980889</v>
      </c>
      <c r="J103" s="118">
        <f t="shared" si="5"/>
        <v>3980.8917197452224</v>
      </c>
      <c r="K103" s="118"/>
      <c r="L103" s="125" t="s">
        <v>5</v>
      </c>
      <c r="M103" s="203">
        <f>D118</f>
        <v>7.6435559246048834</v>
      </c>
      <c r="N103" s="204">
        <f>D119</f>
        <v>7.7133820668926406E-2</v>
      </c>
      <c r="P103" s="179"/>
      <c r="Q103" s="123"/>
      <c r="R103" s="123"/>
      <c r="S103" s="123"/>
      <c r="T103" s="123"/>
      <c r="U103" s="123"/>
      <c r="V103" s="123"/>
      <c r="W103" s="123"/>
      <c r="X103" s="123"/>
      <c r="Y103" s="123"/>
      <c r="Z103" s="125"/>
      <c r="AA103" s="123"/>
      <c r="AB103" s="123"/>
    </row>
    <row r="104" spans="2:28">
      <c r="B104" s="202">
        <v>2</v>
      </c>
      <c r="C104" s="118">
        <f t="shared" ref="C104:J108" si="6">C96/(3.14*0.2^2)</f>
        <v>49363057.324840754</v>
      </c>
      <c r="D104" s="118">
        <f t="shared" si="6"/>
        <v>35828025.477706999</v>
      </c>
      <c r="E104" s="118">
        <f t="shared" si="6"/>
        <v>3980.8917197452224</v>
      </c>
      <c r="F104" s="118">
        <f t="shared" si="6"/>
        <v>23885.350318471334</v>
      </c>
      <c r="G104" s="118">
        <f t="shared" si="6"/>
        <v>36624203.821656033</v>
      </c>
      <c r="H104" s="118">
        <f t="shared" si="6"/>
        <v>79617834.39490445</v>
      </c>
      <c r="I104" s="118">
        <f t="shared" si="6"/>
        <v>3184.7133757961778</v>
      </c>
      <c r="J104" s="118">
        <f t="shared" si="6"/>
        <v>4777.0700636942665</v>
      </c>
      <c r="K104" s="118"/>
      <c r="L104" s="125" t="s">
        <v>131</v>
      </c>
      <c r="M104" s="203">
        <f>E118</f>
        <v>3.5230759872359836</v>
      </c>
      <c r="N104" s="204">
        <f>E119</f>
        <v>5.1188949297046107E-2</v>
      </c>
      <c r="P104" s="179"/>
      <c r="Q104" s="123"/>
      <c r="R104" s="123"/>
      <c r="S104" s="123"/>
      <c r="T104" s="123"/>
      <c r="U104" s="123"/>
      <c r="V104" s="123"/>
      <c r="W104" s="123"/>
      <c r="X104" s="123"/>
      <c r="Y104" s="123"/>
      <c r="Z104" s="125"/>
      <c r="AA104" s="123"/>
      <c r="AB104" s="123"/>
    </row>
    <row r="105" spans="2:28">
      <c r="B105" s="202">
        <v>3</v>
      </c>
      <c r="C105" s="118">
        <f t="shared" si="6"/>
        <v>50159235.668789804</v>
      </c>
      <c r="D105" s="118">
        <f t="shared" si="6"/>
        <v>23089171.974522289</v>
      </c>
      <c r="E105" s="118">
        <f t="shared" si="6"/>
        <v>4777.0700636942665</v>
      </c>
      <c r="F105" s="118">
        <f t="shared" si="6"/>
        <v>31847.133757961779</v>
      </c>
      <c r="G105" s="118">
        <f t="shared" si="6"/>
        <v>39808917.197452292</v>
      </c>
      <c r="H105" s="118">
        <f t="shared" si="6"/>
        <v>64490445.859872766</v>
      </c>
      <c r="I105" s="118">
        <f t="shared" si="6"/>
        <v>3980.8917197452224</v>
      </c>
      <c r="J105" s="118">
        <f t="shared" si="6"/>
        <v>7165.6050955414003</v>
      </c>
      <c r="K105" s="118"/>
      <c r="L105" s="125" t="s">
        <v>132</v>
      </c>
      <c r="M105" s="203">
        <f>F118</f>
        <v>4.3904293176786373</v>
      </c>
      <c r="N105" s="204">
        <f>F119</f>
        <v>4.5210657455345589E-2</v>
      </c>
      <c r="P105" s="179"/>
      <c r="Q105" s="123"/>
      <c r="R105" s="123"/>
      <c r="S105" s="123"/>
      <c r="T105" s="123"/>
      <c r="U105" s="123"/>
      <c r="V105" s="123"/>
      <c r="W105" s="123"/>
      <c r="X105" s="123"/>
      <c r="Y105" s="123"/>
      <c r="Z105" s="125"/>
      <c r="AA105" s="123"/>
      <c r="AB105" s="123"/>
    </row>
    <row r="106" spans="2:28">
      <c r="B106" s="202">
        <v>4</v>
      </c>
      <c r="C106" s="118">
        <f t="shared" si="6"/>
        <v>30254777.070063692</v>
      </c>
      <c r="D106" s="118">
        <f t="shared" si="6"/>
        <v>74840764.331210181</v>
      </c>
      <c r="E106" s="118">
        <f t="shared" si="6"/>
        <v>2388.5350318471333</v>
      </c>
      <c r="F106" s="118">
        <f t="shared" si="6"/>
        <v>31847.133757961779</v>
      </c>
      <c r="G106" s="118">
        <f t="shared" si="6"/>
        <v>39808917.197452292</v>
      </c>
      <c r="H106" s="118">
        <f t="shared" si="6"/>
        <v>55732484.076433159</v>
      </c>
      <c r="I106" s="118">
        <f t="shared" si="6"/>
        <v>1592.3566878980889</v>
      </c>
      <c r="J106" s="118">
        <f t="shared" si="6"/>
        <v>15923.56687898089</v>
      </c>
      <c r="K106" s="118"/>
      <c r="L106" s="203"/>
      <c r="M106" s="203"/>
      <c r="N106" s="204"/>
      <c r="P106" s="179"/>
      <c r="Q106" s="123"/>
      <c r="R106" s="123"/>
      <c r="S106" s="123"/>
      <c r="T106" s="123"/>
      <c r="U106" s="123"/>
      <c r="V106" s="123"/>
      <c r="W106" s="123"/>
      <c r="X106" s="123"/>
      <c r="Y106" s="123"/>
      <c r="Z106" s="123"/>
      <c r="AA106" s="123"/>
      <c r="AB106" s="123"/>
    </row>
    <row r="107" spans="2:28" ht="19">
      <c r="B107" s="202">
        <v>5</v>
      </c>
      <c r="C107" s="118">
        <f t="shared" si="6"/>
        <v>31050955.414012734</v>
      </c>
      <c r="D107" s="118">
        <f t="shared" si="6"/>
        <v>67675159.235668778</v>
      </c>
      <c r="E107" s="118">
        <f t="shared" si="6"/>
        <v>3980.8917197452224</v>
      </c>
      <c r="F107" s="118">
        <f t="shared" si="6"/>
        <v>23885.350318471334</v>
      </c>
      <c r="G107" s="118">
        <f t="shared" si="6"/>
        <v>28662420.382165611</v>
      </c>
      <c r="H107" s="118">
        <f t="shared" si="6"/>
        <v>53343949.04458598</v>
      </c>
      <c r="I107" s="118">
        <f t="shared" si="6"/>
        <v>1592.3566878980889</v>
      </c>
      <c r="J107" s="118">
        <f t="shared" si="6"/>
        <v>7961.7834394904448</v>
      </c>
      <c r="K107" s="118"/>
      <c r="L107" s="165"/>
      <c r="M107" s="372" t="s">
        <v>137</v>
      </c>
      <c r="N107" s="373"/>
      <c r="P107" s="179"/>
      <c r="Q107" s="123"/>
      <c r="R107" s="123"/>
      <c r="S107" s="123"/>
      <c r="T107" s="123"/>
      <c r="U107" s="123"/>
      <c r="V107" s="123"/>
      <c r="W107" s="123"/>
      <c r="X107" s="123"/>
      <c r="Y107" s="123"/>
      <c r="Z107" s="123"/>
      <c r="AA107" s="123"/>
      <c r="AB107" s="123"/>
    </row>
    <row r="108" spans="2:28">
      <c r="B108" s="202">
        <v>6</v>
      </c>
      <c r="C108" s="118">
        <f t="shared" si="6"/>
        <v>57324840.764331199</v>
      </c>
      <c r="D108" s="118">
        <f t="shared" si="6"/>
        <v>45382165.605095536</v>
      </c>
      <c r="E108" s="118">
        <f t="shared" si="6"/>
        <v>3184.7133757961778</v>
      </c>
      <c r="F108" s="118">
        <f t="shared" si="6"/>
        <v>23885.350318471334</v>
      </c>
      <c r="G108" s="118">
        <f t="shared" si="6"/>
        <v>21496815.28662423</v>
      </c>
      <c r="H108" s="118">
        <f t="shared" si="6"/>
        <v>47770700.636942759</v>
      </c>
      <c r="I108" s="118">
        <f t="shared" si="6"/>
        <v>2388.5350318471333</v>
      </c>
      <c r="J108" s="118">
        <f t="shared" si="6"/>
        <v>7165.6050955414003</v>
      </c>
      <c r="K108" s="118"/>
      <c r="L108" s="203"/>
      <c r="M108" s="165" t="s">
        <v>16</v>
      </c>
      <c r="N108" s="169" t="s">
        <v>17</v>
      </c>
      <c r="P108" s="179"/>
      <c r="Q108" s="123"/>
      <c r="R108" s="123"/>
      <c r="S108" s="123"/>
      <c r="T108" s="123"/>
      <c r="U108" s="123"/>
      <c r="V108" s="123"/>
      <c r="W108" s="123"/>
      <c r="X108" s="123"/>
      <c r="Y108" s="123"/>
      <c r="Z108" s="123"/>
      <c r="AA108" s="123"/>
      <c r="AB108" s="123"/>
    </row>
    <row r="109" spans="2:28" ht="19">
      <c r="B109" s="202"/>
      <c r="C109" s="374" t="s">
        <v>136</v>
      </c>
      <c r="D109" s="374"/>
      <c r="E109" s="374"/>
      <c r="F109" s="374"/>
      <c r="G109" s="374" t="s">
        <v>137</v>
      </c>
      <c r="H109" s="374"/>
      <c r="I109" s="374"/>
      <c r="J109" s="374"/>
      <c r="K109" s="116"/>
      <c r="L109" s="165" t="s">
        <v>4</v>
      </c>
      <c r="M109" s="203">
        <f>G118</f>
        <v>7.6132892584331158</v>
      </c>
      <c r="N109" s="204">
        <f>G119</f>
        <v>0.11094273490573833</v>
      </c>
      <c r="P109" s="179"/>
      <c r="Q109" s="372"/>
      <c r="R109" s="372"/>
      <c r="S109" s="372"/>
      <c r="T109" s="372"/>
      <c r="U109" s="372"/>
      <c r="V109" s="372"/>
      <c r="W109" s="372"/>
      <c r="X109" s="372"/>
      <c r="Y109" s="124"/>
      <c r="Z109" s="124"/>
      <c r="AA109" s="124"/>
      <c r="AB109" s="124"/>
    </row>
    <row r="110" spans="2:28">
      <c r="B110" s="202"/>
      <c r="C110" s="116" t="s">
        <v>4</v>
      </c>
      <c r="D110" s="117" t="s">
        <v>5</v>
      </c>
      <c r="E110" s="117" t="s">
        <v>131</v>
      </c>
      <c r="F110" s="117" t="s">
        <v>132</v>
      </c>
      <c r="G110" s="116" t="s">
        <v>4</v>
      </c>
      <c r="H110" s="117" t="s">
        <v>5</v>
      </c>
      <c r="I110" s="117" t="s">
        <v>131</v>
      </c>
      <c r="J110" s="117" t="s">
        <v>132</v>
      </c>
      <c r="K110" s="116"/>
      <c r="L110" s="125" t="s">
        <v>5</v>
      </c>
      <c r="M110" s="203">
        <f>H118</f>
        <v>7.8071754202696573</v>
      </c>
      <c r="N110" s="204">
        <f>H119</f>
        <v>4.664623761360534E-2</v>
      </c>
      <c r="P110" s="179"/>
      <c r="Q110" s="124"/>
      <c r="R110" s="125"/>
      <c r="S110" s="125"/>
      <c r="T110" s="125"/>
      <c r="U110" s="124"/>
      <c r="V110" s="125"/>
      <c r="W110" s="125"/>
      <c r="X110" s="125"/>
      <c r="Y110" s="124"/>
      <c r="Z110" s="124"/>
      <c r="AA110" s="124"/>
      <c r="AB110" s="124"/>
    </row>
    <row r="111" spans="2:28">
      <c r="B111" s="202">
        <v>1</v>
      </c>
      <c r="C111" s="118">
        <f>LOG10(C103)</f>
        <v>7.2627381966164153</v>
      </c>
      <c r="D111" s="118">
        <f t="shared" ref="D111:J111" si="7">LOG10(D103)</f>
        <v>7.5822515979744098</v>
      </c>
      <c r="E111" s="118">
        <f t="shared" si="7"/>
        <v>3.3781316153184848</v>
      </c>
      <c r="F111" s="118">
        <f t="shared" si="7"/>
        <v>4.2020403562628035</v>
      </c>
      <c r="G111" s="118">
        <f t="shared" si="7"/>
        <v>8.1263196423246846</v>
      </c>
      <c r="H111" s="118">
        <f t="shared" si="7"/>
        <v>7.9801916066464473</v>
      </c>
      <c r="I111" s="118">
        <f t="shared" si="7"/>
        <v>3.2020403562628039</v>
      </c>
      <c r="J111" s="118">
        <f t="shared" si="7"/>
        <v>3.5999803649348414</v>
      </c>
      <c r="K111" s="118"/>
      <c r="L111" s="125" t="s">
        <v>131</v>
      </c>
      <c r="M111" s="203">
        <f>I118</f>
        <v>3.3478839001614205</v>
      </c>
      <c r="N111" s="204">
        <f>I119</f>
        <v>7.1265093027308143E-2</v>
      </c>
      <c r="P111" s="179"/>
      <c r="Q111" s="123"/>
      <c r="R111" s="123"/>
      <c r="S111" s="123"/>
      <c r="T111" s="123"/>
      <c r="U111" s="123"/>
      <c r="V111" s="123"/>
      <c r="W111" s="123"/>
      <c r="X111" s="123"/>
      <c r="Y111" s="123"/>
      <c r="Z111" s="123"/>
      <c r="AA111" s="123"/>
      <c r="AB111" s="123"/>
    </row>
    <row r="112" spans="2:28">
      <c r="B112" s="202">
        <v>2</v>
      </c>
      <c r="C112" s="118">
        <f t="shared" ref="C112:J116" si="8">LOG10(C104)</f>
        <v>7.6934020500970766</v>
      </c>
      <c r="D112" s="118">
        <f t="shared" si="8"/>
        <v>7.5542228743741662</v>
      </c>
      <c r="E112" s="118">
        <f t="shared" si="8"/>
        <v>3.5999803649348414</v>
      </c>
      <c r="F112" s="118">
        <f t="shared" si="8"/>
        <v>4.3781316153184848</v>
      </c>
      <c r="G112" s="118">
        <f t="shared" si="8"/>
        <v>7.5637681922803965</v>
      </c>
      <c r="H112" s="118">
        <f t="shared" si="8"/>
        <v>7.9010103605988222</v>
      </c>
      <c r="I112" s="118">
        <f t="shared" si="8"/>
        <v>3.5030703519267852</v>
      </c>
      <c r="J112" s="118">
        <f t="shared" si="8"/>
        <v>3.6791616109824661</v>
      </c>
      <c r="K112" s="118"/>
      <c r="L112" s="125" t="s">
        <v>132</v>
      </c>
      <c r="M112" s="203">
        <f>J118</f>
        <v>3.8487830721425378</v>
      </c>
      <c r="N112" s="204">
        <f>J119</f>
        <v>8.5298757750450011E-2</v>
      </c>
      <c r="P112" s="179"/>
      <c r="Q112" s="123"/>
      <c r="R112" s="123"/>
      <c r="S112" s="123"/>
      <c r="T112" s="123"/>
      <c r="U112" s="123"/>
      <c r="V112" s="123"/>
      <c r="W112" s="123"/>
      <c r="X112" s="123"/>
      <c r="Y112" s="123"/>
      <c r="Z112" s="123"/>
      <c r="AA112" s="123"/>
      <c r="AB112" s="123"/>
    </row>
    <row r="113" spans="1:28">
      <c r="B113" s="202">
        <v>3</v>
      </c>
      <c r="C113" s="118">
        <f t="shared" si="8"/>
        <v>7.7003509100524044</v>
      </c>
      <c r="D113" s="118">
        <f t="shared" si="8"/>
        <v>7.3634083584977787</v>
      </c>
      <c r="E113" s="118">
        <f t="shared" si="8"/>
        <v>3.6791616109824661</v>
      </c>
      <c r="F113" s="118">
        <f t="shared" si="8"/>
        <v>4.5030703519267847</v>
      </c>
      <c r="G113" s="118">
        <f t="shared" si="8"/>
        <v>7.5999803649348419</v>
      </c>
      <c r="H113" s="118">
        <f t="shared" si="8"/>
        <v>7.8094953794774735</v>
      </c>
      <c r="I113" s="118">
        <f t="shared" si="8"/>
        <v>3.5999803649348414</v>
      </c>
      <c r="J113" s="118">
        <f t="shared" si="8"/>
        <v>3.8552528700381474</v>
      </c>
      <c r="K113" s="118"/>
      <c r="L113" s="123"/>
      <c r="M113" s="123"/>
      <c r="N113" s="119"/>
      <c r="P113" s="179"/>
      <c r="Q113" s="123"/>
      <c r="R113" s="123"/>
      <c r="S113" s="123"/>
      <c r="T113" s="123"/>
      <c r="U113" s="123"/>
      <c r="V113" s="123"/>
      <c r="W113" s="123"/>
      <c r="X113" s="123"/>
      <c r="Y113" s="123"/>
      <c r="Z113" s="123"/>
      <c r="AA113" s="123"/>
      <c r="AB113" s="123"/>
    </row>
    <row r="114" spans="1:28">
      <c r="B114" s="202">
        <v>4</v>
      </c>
      <c r="C114" s="118">
        <f t="shared" si="8"/>
        <v>7.4807939572156332</v>
      </c>
      <c r="D114" s="118">
        <f t="shared" si="8"/>
        <v>7.8741382141985214</v>
      </c>
      <c r="E114" s="118">
        <f t="shared" si="8"/>
        <v>3.3781316153184848</v>
      </c>
      <c r="F114" s="118">
        <f t="shared" si="8"/>
        <v>4.5030703519267847</v>
      </c>
      <c r="G114" s="118">
        <f t="shared" si="8"/>
        <v>7.5999803649348419</v>
      </c>
      <c r="H114" s="118">
        <f t="shared" si="8"/>
        <v>7.74610840061308</v>
      </c>
      <c r="I114" s="118">
        <f t="shared" si="8"/>
        <v>3.2020403562628039</v>
      </c>
      <c r="J114" s="118">
        <f t="shared" si="8"/>
        <v>4.2020403562628035</v>
      </c>
      <c r="K114" s="118"/>
      <c r="L114" s="123"/>
      <c r="M114" s="123"/>
      <c r="N114" s="119"/>
      <c r="P114" s="179"/>
      <c r="Q114" s="123"/>
      <c r="R114" s="123"/>
      <c r="S114" s="123"/>
      <c r="T114" s="123"/>
      <c r="U114" s="123"/>
      <c r="V114" s="123"/>
      <c r="W114" s="123"/>
      <c r="X114" s="123"/>
      <c r="Y114" s="123"/>
      <c r="Z114" s="123"/>
      <c r="AA114" s="123"/>
      <c r="AB114" s="123"/>
    </row>
    <row r="115" spans="1:28">
      <c r="B115" s="202">
        <v>5</v>
      </c>
      <c r="C115" s="118">
        <f t="shared" si="8"/>
        <v>7.4920749676253218</v>
      </c>
      <c r="D115" s="118">
        <f t="shared" si="8"/>
        <v>7.8304292863131151</v>
      </c>
      <c r="E115" s="118">
        <f t="shared" si="8"/>
        <v>3.5999803649348414</v>
      </c>
      <c r="F115" s="118">
        <f t="shared" si="8"/>
        <v>4.3781316153184848</v>
      </c>
      <c r="G115" s="118">
        <f t="shared" si="8"/>
        <v>7.4573128613661099</v>
      </c>
      <c r="H115" s="118">
        <f t="shared" si="8"/>
        <v>7.7270851632996491</v>
      </c>
      <c r="I115" s="118">
        <f t="shared" si="8"/>
        <v>3.2020403562628039</v>
      </c>
      <c r="J115" s="118">
        <f t="shared" si="8"/>
        <v>3.9010103605988227</v>
      </c>
      <c r="K115" s="118"/>
      <c r="L115" s="123"/>
      <c r="M115" s="123"/>
      <c r="N115" s="119"/>
      <c r="P115" s="179"/>
      <c r="Q115" s="123"/>
      <c r="R115" s="123"/>
      <c r="S115" s="123"/>
      <c r="T115" s="123"/>
      <c r="U115" s="123"/>
      <c r="V115" s="123"/>
      <c r="W115" s="123"/>
      <c r="X115" s="123"/>
      <c r="Y115" s="123"/>
      <c r="Z115" s="123"/>
      <c r="AA115" s="123"/>
      <c r="AB115" s="123"/>
    </row>
    <row r="116" spans="1:28">
      <c r="B116" s="202">
        <v>6</v>
      </c>
      <c r="C116" s="118">
        <f t="shared" si="8"/>
        <v>7.7583428570300912</v>
      </c>
      <c r="D116" s="118">
        <f t="shared" si="8"/>
        <v>7.6568852162713137</v>
      </c>
      <c r="E116" s="118">
        <f t="shared" si="8"/>
        <v>3.5030703519267852</v>
      </c>
      <c r="F116" s="118">
        <f t="shared" si="8"/>
        <v>4.3781316153184848</v>
      </c>
      <c r="G116" s="118">
        <f t="shared" si="8"/>
        <v>7.3323741247578109</v>
      </c>
      <c r="H116" s="118">
        <f t="shared" si="8"/>
        <v>7.679161610982467</v>
      </c>
      <c r="I116" s="118">
        <f t="shared" si="8"/>
        <v>3.3781316153184848</v>
      </c>
      <c r="J116" s="118">
        <f t="shared" si="8"/>
        <v>3.8552528700381474</v>
      </c>
      <c r="K116" s="118"/>
      <c r="L116" s="123"/>
      <c r="M116" s="123"/>
      <c r="N116" s="119"/>
      <c r="P116" s="179"/>
      <c r="Q116" s="123"/>
      <c r="R116" s="123"/>
      <c r="S116" s="123"/>
      <c r="T116" s="123"/>
      <c r="U116" s="123"/>
      <c r="V116" s="123"/>
      <c r="W116" s="123"/>
      <c r="X116" s="123"/>
      <c r="Y116" s="123"/>
      <c r="Z116" s="123"/>
      <c r="AA116" s="123"/>
      <c r="AB116" s="123"/>
    </row>
    <row r="117" spans="1:28">
      <c r="B117" s="115"/>
      <c r="C117" s="118"/>
      <c r="D117" s="118"/>
      <c r="E117" s="118"/>
      <c r="F117" s="118"/>
      <c r="G117" s="118"/>
      <c r="H117" s="118"/>
      <c r="I117" s="118"/>
      <c r="J117" s="118"/>
      <c r="K117" s="118"/>
      <c r="L117" s="123"/>
      <c r="M117" s="123"/>
      <c r="N117" s="119"/>
      <c r="P117" s="179"/>
      <c r="Q117" s="123"/>
      <c r="R117" s="123"/>
      <c r="S117" s="123"/>
      <c r="T117" s="123"/>
      <c r="U117" s="123"/>
      <c r="V117" s="123"/>
      <c r="W117" s="123"/>
      <c r="X117" s="123"/>
      <c r="Y117" s="123"/>
      <c r="Z117" s="123"/>
      <c r="AA117" s="123"/>
      <c r="AB117" s="123"/>
    </row>
    <row r="118" spans="1:28">
      <c r="B118" s="120" t="s">
        <v>16</v>
      </c>
      <c r="C118" s="118">
        <f>AVERAGE(C111:C116)</f>
        <v>7.56461715643949</v>
      </c>
      <c r="D118" s="118">
        <f t="shared" ref="D118:J118" si="9">AVERAGE(D111:D116)</f>
        <v>7.6435559246048834</v>
      </c>
      <c r="E118" s="118">
        <f t="shared" si="9"/>
        <v>3.5230759872359836</v>
      </c>
      <c r="F118" s="118">
        <f t="shared" si="9"/>
        <v>4.3904293176786373</v>
      </c>
      <c r="G118" s="118">
        <f>AVERAGE(G111:G116)</f>
        <v>7.6132892584331158</v>
      </c>
      <c r="H118" s="118">
        <f t="shared" si="9"/>
        <v>7.8071754202696573</v>
      </c>
      <c r="I118" s="118">
        <f t="shared" si="9"/>
        <v>3.3478839001614205</v>
      </c>
      <c r="J118" s="118">
        <f t="shared" si="9"/>
        <v>3.8487830721425378</v>
      </c>
      <c r="K118" s="118"/>
      <c r="L118" s="123"/>
      <c r="M118" s="123"/>
      <c r="N118" s="119"/>
      <c r="P118" s="180"/>
      <c r="Q118" s="123"/>
      <c r="R118" s="123"/>
      <c r="S118" s="123"/>
      <c r="T118" s="123"/>
      <c r="U118" s="123"/>
      <c r="V118" s="123"/>
      <c r="W118" s="123"/>
      <c r="X118" s="123"/>
      <c r="Y118" s="123"/>
      <c r="Z118" s="123"/>
      <c r="AA118" s="123"/>
      <c r="AB118" s="123"/>
    </row>
    <row r="119" spans="1:28" ht="17" thickBot="1">
      <c r="B119" s="121" t="s">
        <v>17</v>
      </c>
      <c r="C119" s="122">
        <f>STDEV(C111:C116)/SQRT(COUNT(C111:C116))</f>
        <v>7.6585127373292011E-2</v>
      </c>
      <c r="D119" s="122">
        <f t="shared" ref="D119:J119" si="10">STDEV(D111:D116)/SQRT(COUNT(D111:D116))</f>
        <v>7.7133820668926406E-2</v>
      </c>
      <c r="E119" s="122">
        <f t="shared" si="10"/>
        <v>5.1188949297046107E-2</v>
      </c>
      <c r="F119" s="122">
        <f t="shared" si="10"/>
        <v>4.5210657455345589E-2</v>
      </c>
      <c r="G119" s="122">
        <f>STDEV(G111:G116)/SQRT(COUNT(G111:G116))</f>
        <v>0.11094273490573833</v>
      </c>
      <c r="H119" s="122">
        <f t="shared" si="10"/>
        <v>4.664623761360534E-2</v>
      </c>
      <c r="I119" s="122">
        <f t="shared" si="10"/>
        <v>7.1265093027308143E-2</v>
      </c>
      <c r="J119" s="122">
        <f t="shared" si="10"/>
        <v>8.5298757750450011E-2</v>
      </c>
      <c r="K119" s="122"/>
      <c r="L119" s="6"/>
      <c r="M119" s="6"/>
      <c r="N119" s="12"/>
      <c r="P119" s="180"/>
      <c r="Q119" s="123"/>
      <c r="R119" s="123"/>
      <c r="S119" s="123"/>
      <c r="T119" s="123"/>
      <c r="U119" s="123"/>
      <c r="V119" s="123"/>
      <c r="W119" s="123"/>
      <c r="X119" s="123"/>
      <c r="Y119" s="123"/>
      <c r="Z119" s="123"/>
      <c r="AA119" s="123"/>
      <c r="AB119" s="123"/>
    </row>
    <row r="120" spans="1:28">
      <c r="P120" s="10"/>
      <c r="Q120" s="10"/>
      <c r="R120" s="10"/>
      <c r="S120" s="10"/>
      <c r="T120" s="10"/>
      <c r="U120" s="10"/>
      <c r="V120" s="10"/>
      <c r="W120" s="10"/>
      <c r="X120" s="10"/>
      <c r="Y120" s="10"/>
      <c r="Z120" s="10"/>
      <c r="AA120" s="10"/>
      <c r="AB120" s="10"/>
    </row>
    <row r="121" spans="1:28" ht="25" thickBot="1">
      <c r="A121" s="3" t="s">
        <v>167</v>
      </c>
      <c r="B121" s="152" t="s">
        <v>135</v>
      </c>
      <c r="P121" s="10"/>
      <c r="Q121" s="10"/>
      <c r="R121" s="10"/>
      <c r="S121" s="10"/>
      <c r="T121" s="10"/>
      <c r="U121" s="10"/>
      <c r="V121" s="10"/>
      <c r="W121" s="10"/>
      <c r="X121" s="10"/>
      <c r="Y121" s="10"/>
      <c r="Z121" s="10"/>
      <c r="AA121" s="10"/>
      <c r="AB121" s="10"/>
    </row>
    <row r="122" spans="1:28" ht="20" customHeight="1" thickBot="1">
      <c r="B122" s="272"/>
      <c r="C122" s="170" t="s">
        <v>168</v>
      </c>
      <c r="D122" s="170" t="s">
        <v>218</v>
      </c>
      <c r="E122" s="170" t="s">
        <v>229</v>
      </c>
      <c r="F122" s="170" t="s">
        <v>220</v>
      </c>
      <c r="G122" s="170" t="s">
        <v>221</v>
      </c>
      <c r="H122" s="170" t="s">
        <v>222</v>
      </c>
      <c r="I122" s="170" t="s">
        <v>223</v>
      </c>
      <c r="J122" s="250" t="s">
        <v>320</v>
      </c>
      <c r="K122" s="170" t="s">
        <v>224</v>
      </c>
      <c r="L122" s="172" t="s">
        <v>225</v>
      </c>
      <c r="O122" s="258" t="s">
        <v>319</v>
      </c>
    </row>
    <row r="123" spans="1:28">
      <c r="B123" s="67" t="s">
        <v>232</v>
      </c>
      <c r="C123" s="171" t="s">
        <v>230</v>
      </c>
      <c r="D123" s="206">
        <v>0.19</v>
      </c>
      <c r="E123" s="308">
        <v>1808</v>
      </c>
      <c r="F123" s="308">
        <v>972</v>
      </c>
      <c r="G123" s="206">
        <v>50</v>
      </c>
      <c r="H123" s="206">
        <v>500</v>
      </c>
      <c r="I123" s="288">
        <f>(E123-$O$130)/$O$129*(H123/G123)*2/1000</f>
        <v>0.29586840479301502</v>
      </c>
      <c r="J123" s="288">
        <f>(F123-$P$130)/$P$129*(H123/G123)*1/I123*(2/D123)*1/1000</f>
        <v>1.705176586865756</v>
      </c>
      <c r="K123" s="171">
        <v>1.7104451527481355</v>
      </c>
      <c r="L123" s="174">
        <v>7.4508773251176618E-3</v>
      </c>
      <c r="N123" s="268" t="s">
        <v>226</v>
      </c>
      <c r="O123" s="269" t="s">
        <v>227</v>
      </c>
      <c r="P123" s="270" t="s">
        <v>228</v>
      </c>
    </row>
    <row r="124" spans="1:28">
      <c r="B124" s="67"/>
      <c r="C124" s="171" t="s">
        <v>231</v>
      </c>
      <c r="D124" s="206">
        <v>0.16</v>
      </c>
      <c r="E124" s="308">
        <v>1837.5</v>
      </c>
      <c r="F124" s="308">
        <v>838</v>
      </c>
      <c r="G124" s="206">
        <v>50</v>
      </c>
      <c r="H124" s="206">
        <v>500</v>
      </c>
      <c r="I124" s="288">
        <f t="shared" ref="I124:I187" si="11">(E124-$O$130)/$O$129*(H124/G124)*2/1000</f>
        <v>0.30073890627690497</v>
      </c>
      <c r="J124" s="288">
        <f t="shared" ref="J124:J187" si="12">(F124-$P$130)/$P$129*(H124/G124)*1/I124*(2/D124)*1/1000</f>
        <v>1.7157137186305156</v>
      </c>
      <c r="K124" s="171"/>
      <c r="L124" s="174"/>
      <c r="N124" s="301">
        <v>0</v>
      </c>
      <c r="O124" s="260">
        <v>0</v>
      </c>
      <c r="P124" s="261">
        <v>0</v>
      </c>
    </row>
    <row r="125" spans="1:28">
      <c r="B125" s="67" t="s">
        <v>233</v>
      </c>
      <c r="C125" s="171" t="s">
        <v>230</v>
      </c>
      <c r="D125" s="206">
        <v>0.19</v>
      </c>
      <c r="E125" s="308">
        <v>1698.5</v>
      </c>
      <c r="F125" s="308">
        <v>1104</v>
      </c>
      <c r="G125" s="206">
        <v>50</v>
      </c>
      <c r="H125" s="206">
        <v>500</v>
      </c>
      <c r="I125" s="288">
        <f t="shared" si="11"/>
        <v>0.27778976369179659</v>
      </c>
      <c r="J125" s="288">
        <f t="shared" si="12"/>
        <v>2.0643668462536566</v>
      </c>
      <c r="K125" s="171">
        <v>2.4343164795863421</v>
      </c>
      <c r="L125" s="174">
        <v>0.52318778885403783</v>
      </c>
      <c r="N125" s="301">
        <v>2.5</v>
      </c>
      <c r="O125" s="262">
        <v>300</v>
      </c>
      <c r="P125" s="263">
        <v>499</v>
      </c>
    </row>
    <row r="126" spans="1:28">
      <c r="B126" s="67"/>
      <c r="C126" s="171" t="s">
        <v>231</v>
      </c>
      <c r="D126" s="206">
        <v>0.16</v>
      </c>
      <c r="E126" s="308">
        <v>1769.5</v>
      </c>
      <c r="F126" s="308">
        <v>1315</v>
      </c>
      <c r="G126" s="206">
        <v>50</v>
      </c>
      <c r="H126" s="206">
        <v>500</v>
      </c>
      <c r="I126" s="288">
        <f t="shared" si="11"/>
        <v>0.28951198760217567</v>
      </c>
      <c r="J126" s="288">
        <f t="shared" si="12"/>
        <v>2.8042661129190272</v>
      </c>
      <c r="K126" s="171"/>
      <c r="L126" s="174"/>
      <c r="N126" s="301">
        <v>5</v>
      </c>
      <c r="O126" s="262">
        <v>616</v>
      </c>
      <c r="P126" s="271">
        <v>1027</v>
      </c>
    </row>
    <row r="127" spans="1:28">
      <c r="B127" s="67" t="s">
        <v>105</v>
      </c>
      <c r="C127" s="171" t="s">
        <v>230</v>
      </c>
      <c r="D127" s="206">
        <v>0.19</v>
      </c>
      <c r="E127" s="308">
        <v>1790.5</v>
      </c>
      <c r="F127" s="308">
        <v>958</v>
      </c>
      <c r="G127" s="206">
        <v>50</v>
      </c>
      <c r="H127" s="206">
        <v>500</v>
      </c>
      <c r="I127" s="288">
        <f t="shared" si="11"/>
        <v>0.29297912425172445</v>
      </c>
      <c r="J127" s="288">
        <f t="shared" si="12"/>
        <v>1.6970314052774647</v>
      </c>
      <c r="K127" s="171">
        <v>2.2624402897679592</v>
      </c>
      <c r="L127" s="174">
        <v>0.79960891273270018</v>
      </c>
      <c r="N127" s="301">
        <v>12.5</v>
      </c>
      <c r="O127" s="264">
        <v>1605</v>
      </c>
      <c r="P127" s="271">
        <v>2536</v>
      </c>
    </row>
    <row r="128" spans="1:28">
      <c r="B128" s="273"/>
      <c r="C128" s="171" t="s">
        <v>231</v>
      </c>
      <c r="D128" s="206">
        <v>0.18</v>
      </c>
      <c r="E128" s="308">
        <v>1795.5</v>
      </c>
      <c r="F128" s="308">
        <v>1513</v>
      </c>
      <c r="G128" s="206">
        <v>50</v>
      </c>
      <c r="H128" s="206">
        <v>500</v>
      </c>
      <c r="I128" s="288">
        <f t="shared" si="11"/>
        <v>0.29380463297780746</v>
      </c>
      <c r="J128" s="288">
        <f t="shared" si="12"/>
        <v>2.8278491742584544</v>
      </c>
      <c r="K128" s="171"/>
      <c r="L128" s="174"/>
      <c r="N128" s="301">
        <v>25</v>
      </c>
      <c r="O128" s="264">
        <v>3010</v>
      </c>
      <c r="P128" s="271">
        <v>5037</v>
      </c>
    </row>
    <row r="129" spans="2:16">
      <c r="B129" s="67" t="s">
        <v>84</v>
      </c>
      <c r="C129" s="171" t="s">
        <v>230</v>
      </c>
      <c r="D129" s="206">
        <v>0.17</v>
      </c>
      <c r="E129" s="308">
        <v>1874.5</v>
      </c>
      <c r="F129" s="308">
        <v>1466</v>
      </c>
      <c r="G129" s="206">
        <v>50</v>
      </c>
      <c r="H129" s="206">
        <v>500</v>
      </c>
      <c r="I129" s="288">
        <f t="shared" si="11"/>
        <v>0.30684767084991943</v>
      </c>
      <c r="J129" s="288">
        <f t="shared" si="12"/>
        <v>2.7774965653979247</v>
      </c>
      <c r="K129" s="171">
        <v>2.6157484718556159</v>
      </c>
      <c r="L129" s="174">
        <v>0.22874634757552356</v>
      </c>
      <c r="N129" s="259"/>
      <c r="O129" s="262">
        <f>SLOPE(O124:O128,N124:N128)</f>
        <v>121.13742331288344</v>
      </c>
      <c r="P129" s="263">
        <f>SLOPE(P124:P128,N124:N128)</f>
        <v>201.51288343558284</v>
      </c>
    </row>
    <row r="130" spans="2:16" ht="17" thickBot="1">
      <c r="B130" s="67"/>
      <c r="C130" s="171" t="s">
        <v>231</v>
      </c>
      <c r="D130" s="206">
        <v>0.19</v>
      </c>
      <c r="E130" s="308">
        <v>1871</v>
      </c>
      <c r="F130" s="308">
        <v>1445</v>
      </c>
      <c r="G130" s="206">
        <v>50</v>
      </c>
      <c r="H130" s="206">
        <v>500</v>
      </c>
      <c r="I130" s="288">
        <f t="shared" si="11"/>
        <v>0.30626981474166132</v>
      </c>
      <c r="J130" s="288">
        <f t="shared" si="12"/>
        <v>2.4540003783133089</v>
      </c>
      <c r="K130" s="171"/>
      <c r="L130" s="174"/>
      <c r="N130" s="265"/>
      <c r="O130" s="266">
        <f>INTERCEPT(O124:O128,N124:N128)</f>
        <v>15.963190184049154</v>
      </c>
      <c r="P130" s="267">
        <f>INTERCEPT(P124:P128,N124:N128)</f>
        <v>6.1840490797544589</v>
      </c>
    </row>
    <row r="131" spans="2:16">
      <c r="B131" s="67" t="s">
        <v>234</v>
      </c>
      <c r="C131" s="171" t="s">
        <v>230</v>
      </c>
      <c r="D131" s="206">
        <v>0.17</v>
      </c>
      <c r="E131" s="308">
        <v>1833.5</v>
      </c>
      <c r="F131" s="308">
        <v>1188</v>
      </c>
      <c r="G131" s="206">
        <v>50</v>
      </c>
      <c r="H131" s="206">
        <v>500</v>
      </c>
      <c r="I131" s="288">
        <f t="shared" si="11"/>
        <v>0.30007849929603858</v>
      </c>
      <c r="J131" s="288">
        <f t="shared" si="12"/>
        <v>2.299287218052362</v>
      </c>
      <c r="K131" s="171">
        <v>2.2241890144492489</v>
      </c>
      <c r="L131" s="174">
        <v>0.10620489804537896</v>
      </c>
    </row>
    <row r="132" spans="2:16">
      <c r="B132" s="67"/>
      <c r="C132" s="171" t="s">
        <v>231</v>
      </c>
      <c r="D132" s="206">
        <v>0.19</v>
      </c>
      <c r="E132" s="308">
        <v>1800</v>
      </c>
      <c r="F132" s="308">
        <v>1218</v>
      </c>
      <c r="G132" s="206">
        <v>50</v>
      </c>
      <c r="H132" s="206">
        <v>500</v>
      </c>
      <c r="I132" s="288">
        <f t="shared" si="11"/>
        <v>0.29454759083128218</v>
      </c>
      <c r="J132" s="288">
        <f t="shared" si="12"/>
        <v>2.1490908108461357</v>
      </c>
      <c r="K132" s="171"/>
      <c r="L132" s="174"/>
    </row>
    <row r="133" spans="2:16">
      <c r="B133" s="67" t="s">
        <v>235</v>
      </c>
      <c r="C133" s="171" t="s">
        <v>230</v>
      </c>
      <c r="D133" s="206">
        <v>0.17</v>
      </c>
      <c r="E133" s="308">
        <v>1773.5</v>
      </c>
      <c r="F133" s="308">
        <v>1085</v>
      </c>
      <c r="G133" s="206">
        <v>50</v>
      </c>
      <c r="H133" s="206">
        <v>500</v>
      </c>
      <c r="I133" s="288">
        <f t="shared" si="11"/>
        <v>0.29017239458304211</v>
      </c>
      <c r="J133" s="288">
        <f t="shared" si="12"/>
        <v>2.1705486398423006</v>
      </c>
      <c r="K133" s="171">
        <v>2.1385239741645465</v>
      </c>
      <c r="L133" s="174">
        <v>2.2644858265971679E-2</v>
      </c>
    </row>
    <row r="134" spans="2:16">
      <c r="B134" s="273"/>
      <c r="C134" s="171" t="s">
        <v>231</v>
      </c>
      <c r="D134" s="206">
        <v>0.17</v>
      </c>
      <c r="E134" s="308">
        <v>1861</v>
      </c>
      <c r="F134" s="308">
        <v>1122</v>
      </c>
      <c r="G134" s="206">
        <v>50</v>
      </c>
      <c r="H134" s="206">
        <v>500</v>
      </c>
      <c r="I134" s="288">
        <f t="shared" si="11"/>
        <v>0.30461879728949526</v>
      </c>
      <c r="J134" s="288">
        <f t="shared" si="12"/>
        <v>2.1385239741645465</v>
      </c>
      <c r="K134" s="171"/>
      <c r="L134" s="174"/>
    </row>
    <row r="135" spans="2:16">
      <c r="B135" s="67" t="s">
        <v>85</v>
      </c>
      <c r="C135" s="171" t="s">
        <v>230</v>
      </c>
      <c r="D135" s="206">
        <v>0.16</v>
      </c>
      <c r="E135" s="308">
        <v>1876</v>
      </c>
      <c r="F135" s="308">
        <v>1046</v>
      </c>
      <c r="G135" s="206">
        <v>50</v>
      </c>
      <c r="H135" s="206">
        <v>500</v>
      </c>
      <c r="I135" s="288">
        <f t="shared" si="11"/>
        <v>0.30709532346774432</v>
      </c>
      <c r="J135" s="288">
        <f t="shared" si="12"/>
        <v>2.1003441814579</v>
      </c>
      <c r="K135" s="171">
        <v>2.3391610376561474</v>
      </c>
      <c r="L135" s="174">
        <v>0.33773803695886978</v>
      </c>
    </row>
    <row r="136" spans="2:16">
      <c r="B136" s="67"/>
      <c r="C136" s="171" t="s">
        <v>231</v>
      </c>
      <c r="D136" s="206">
        <v>0.16</v>
      </c>
      <c r="E136" s="308">
        <v>1801</v>
      </c>
      <c r="F136" s="308">
        <v>1231</v>
      </c>
      <c r="G136" s="206">
        <v>50</v>
      </c>
      <c r="H136" s="206">
        <v>500</v>
      </c>
      <c r="I136" s="288">
        <f t="shared" si="11"/>
        <v>0.29471269257649879</v>
      </c>
      <c r="J136" s="288">
        <f t="shared" si="12"/>
        <v>2.5779778938543969</v>
      </c>
      <c r="K136" s="171"/>
      <c r="L136" s="174"/>
    </row>
    <row r="137" spans="2:16">
      <c r="B137" s="67" t="s">
        <v>236</v>
      </c>
      <c r="C137" s="171" t="s">
        <v>230</v>
      </c>
      <c r="D137" s="206">
        <v>0.18</v>
      </c>
      <c r="E137" s="308">
        <v>1826.5</v>
      </c>
      <c r="F137" s="308">
        <v>1327</v>
      </c>
      <c r="G137" s="206">
        <v>50</v>
      </c>
      <c r="H137" s="206">
        <v>500</v>
      </c>
      <c r="I137" s="288">
        <f t="shared" si="11"/>
        <v>0.2989227870795223</v>
      </c>
      <c r="J137" s="288">
        <f t="shared" si="12"/>
        <v>2.4363403359066629</v>
      </c>
      <c r="K137" s="171">
        <v>2.3008493388944169</v>
      </c>
      <c r="L137" s="174">
        <v>0.1916132055541698</v>
      </c>
    </row>
    <row r="138" spans="2:16">
      <c r="B138" s="67"/>
      <c r="C138" s="171" t="s">
        <v>231</v>
      </c>
      <c r="D138" s="206">
        <v>0.16</v>
      </c>
      <c r="E138" s="308">
        <v>1605</v>
      </c>
      <c r="F138" s="308">
        <v>922</v>
      </c>
      <c r="G138" s="206">
        <v>50</v>
      </c>
      <c r="H138" s="206">
        <v>500</v>
      </c>
      <c r="I138" s="288">
        <f t="shared" si="11"/>
        <v>0.26235275051404378</v>
      </c>
      <c r="J138" s="288">
        <f t="shared" si="12"/>
        <v>2.1653583418821722</v>
      </c>
      <c r="K138" s="171"/>
      <c r="L138" s="174"/>
    </row>
    <row r="139" spans="2:16">
      <c r="B139" s="67" t="s">
        <v>237</v>
      </c>
      <c r="C139" s="171" t="s">
        <v>230</v>
      </c>
      <c r="D139" s="206">
        <v>0.18</v>
      </c>
      <c r="E139" s="308">
        <v>1743</v>
      </c>
      <c r="F139" s="308">
        <v>1567</v>
      </c>
      <c r="G139" s="206">
        <v>50</v>
      </c>
      <c r="H139" s="206">
        <v>500</v>
      </c>
      <c r="I139" s="288">
        <f t="shared" si="11"/>
        <v>0.28513679135393555</v>
      </c>
      <c r="J139" s="288">
        <f t="shared" si="12"/>
        <v>3.0182354086342262</v>
      </c>
      <c r="K139" s="171">
        <v>2.5580454971169591</v>
      </c>
      <c r="L139" s="174">
        <v>0.65080681413499442</v>
      </c>
    </row>
    <row r="140" spans="2:16">
      <c r="B140" s="273"/>
      <c r="C140" s="171" t="s">
        <v>231</v>
      </c>
      <c r="D140" s="206">
        <v>0.19</v>
      </c>
      <c r="E140" s="308">
        <v>1738</v>
      </c>
      <c r="F140" s="308">
        <v>1148</v>
      </c>
      <c r="G140" s="206">
        <v>50</v>
      </c>
      <c r="H140" s="206">
        <v>500</v>
      </c>
      <c r="I140" s="288">
        <f t="shared" si="11"/>
        <v>0.28431128262785255</v>
      </c>
      <c r="J140" s="288">
        <f t="shared" si="12"/>
        <v>2.0978555855996941</v>
      </c>
      <c r="K140" s="171"/>
      <c r="L140" s="174"/>
    </row>
    <row r="141" spans="2:16">
      <c r="B141" s="67" t="s">
        <v>238</v>
      </c>
      <c r="C141" s="171" t="s">
        <v>230</v>
      </c>
      <c r="D141" s="206">
        <v>0.18</v>
      </c>
      <c r="E141" s="308">
        <v>1945</v>
      </c>
      <c r="F141" s="308">
        <v>915</v>
      </c>
      <c r="G141" s="206">
        <v>50</v>
      </c>
      <c r="H141" s="206">
        <v>500</v>
      </c>
      <c r="I141" s="288">
        <f t="shared" si="11"/>
        <v>0.31848734388769023</v>
      </c>
      <c r="J141" s="288">
        <f t="shared" si="12"/>
        <v>1.5733974252586214</v>
      </c>
      <c r="K141" s="171">
        <v>1.4606045778240189</v>
      </c>
      <c r="L141" s="174">
        <v>0.15951317458069328</v>
      </c>
    </row>
    <row r="142" spans="2:16">
      <c r="B142" s="67"/>
      <c r="C142" s="171" t="s">
        <v>231</v>
      </c>
      <c r="D142" s="206">
        <v>0.16</v>
      </c>
      <c r="E142" s="308">
        <v>1911</v>
      </c>
      <c r="F142" s="308">
        <v>686</v>
      </c>
      <c r="G142" s="206">
        <v>50</v>
      </c>
      <c r="H142" s="206">
        <v>500</v>
      </c>
      <c r="I142" s="288">
        <f t="shared" si="11"/>
        <v>0.31287388455032561</v>
      </c>
      <c r="J142" s="288">
        <f t="shared" si="12"/>
        <v>1.3478117303894175</v>
      </c>
      <c r="K142" s="171"/>
      <c r="L142" s="174"/>
    </row>
    <row r="143" spans="2:16">
      <c r="B143" s="67" t="s">
        <v>239</v>
      </c>
      <c r="C143" s="171" t="s">
        <v>230</v>
      </c>
      <c r="D143" s="206">
        <v>0.18</v>
      </c>
      <c r="E143" s="308">
        <v>2008.5</v>
      </c>
      <c r="F143" s="308">
        <v>1198</v>
      </c>
      <c r="G143" s="206">
        <v>50</v>
      </c>
      <c r="H143" s="206">
        <v>500</v>
      </c>
      <c r="I143" s="288">
        <f t="shared" si="11"/>
        <v>0.32897130470894481</v>
      </c>
      <c r="J143" s="288">
        <f t="shared" si="12"/>
        <v>1.9975876739584586</v>
      </c>
      <c r="K143" s="171">
        <v>2.2800543431507885</v>
      </c>
      <c r="L143" s="174">
        <v>0.39946819449015009</v>
      </c>
    </row>
    <row r="144" spans="2:16">
      <c r="B144" s="67"/>
      <c r="C144" s="171" t="s">
        <v>231</v>
      </c>
      <c r="D144" s="206">
        <v>0.19</v>
      </c>
      <c r="E144" s="308">
        <v>1969</v>
      </c>
      <c r="F144" s="308">
        <v>1588</v>
      </c>
      <c r="G144" s="206">
        <v>50</v>
      </c>
      <c r="H144" s="206">
        <v>500</v>
      </c>
      <c r="I144" s="288">
        <f t="shared" si="11"/>
        <v>0.32244978577288885</v>
      </c>
      <c r="J144" s="288">
        <f t="shared" si="12"/>
        <v>2.5625210123431192</v>
      </c>
      <c r="K144" s="171"/>
      <c r="L144" s="174"/>
    </row>
    <row r="145" spans="2:12">
      <c r="B145" s="67" t="s">
        <v>240</v>
      </c>
      <c r="C145" s="171" t="s">
        <v>230</v>
      </c>
      <c r="D145" s="206">
        <v>0.19</v>
      </c>
      <c r="E145" s="308">
        <v>1541</v>
      </c>
      <c r="F145" s="308">
        <v>2016</v>
      </c>
      <c r="G145" s="206">
        <v>50</v>
      </c>
      <c r="H145" s="206">
        <v>500</v>
      </c>
      <c r="I145" s="288">
        <f t="shared" si="11"/>
        <v>0.25178623882018086</v>
      </c>
      <c r="J145" s="288">
        <f t="shared" si="12"/>
        <v>4.1696334265944914</v>
      </c>
      <c r="K145" s="171">
        <v>4.0036199817542739</v>
      </c>
      <c r="L145" s="174">
        <v>0.23477846522931176</v>
      </c>
    </row>
    <row r="146" spans="2:12">
      <c r="B146" s="273"/>
      <c r="C146" s="171" t="s">
        <v>231</v>
      </c>
      <c r="D146" s="206">
        <v>0.16</v>
      </c>
      <c r="E146" s="308">
        <v>2013</v>
      </c>
      <c r="F146" s="308">
        <v>2046</v>
      </c>
      <c r="G146" s="206">
        <v>50</v>
      </c>
      <c r="H146" s="206">
        <v>500</v>
      </c>
      <c r="I146" s="288">
        <f t="shared" si="11"/>
        <v>0.32971426256241954</v>
      </c>
      <c r="J146" s="288">
        <f t="shared" si="12"/>
        <v>3.8376065369140582</v>
      </c>
      <c r="K146" s="171"/>
      <c r="L146" s="174"/>
    </row>
    <row r="147" spans="2:12">
      <c r="B147" s="67" t="s">
        <v>89</v>
      </c>
      <c r="C147" s="171" t="s">
        <v>230</v>
      </c>
      <c r="D147" s="206">
        <v>0.11</v>
      </c>
      <c r="E147" s="308">
        <v>1013</v>
      </c>
      <c r="F147" s="308">
        <v>544</v>
      </c>
      <c r="G147" s="206">
        <v>50</v>
      </c>
      <c r="H147" s="206">
        <v>500</v>
      </c>
      <c r="I147" s="288">
        <f t="shared" si="11"/>
        <v>0.1646125173458122</v>
      </c>
      <c r="J147" s="288">
        <f t="shared" si="12"/>
        <v>2.9478495555766617</v>
      </c>
      <c r="K147" s="171">
        <v>3.3284269359373431</v>
      </c>
      <c r="L147" s="174">
        <v>0.63338208835105758</v>
      </c>
    </row>
    <row r="148" spans="2:12">
      <c r="B148" s="67"/>
      <c r="C148" s="171" t="s">
        <v>231</v>
      </c>
      <c r="D148" s="206">
        <v>0.13</v>
      </c>
      <c r="E148" s="308">
        <v>925</v>
      </c>
      <c r="F148" s="308">
        <v>765</v>
      </c>
      <c r="G148" s="206">
        <v>50</v>
      </c>
      <c r="H148" s="206">
        <v>500</v>
      </c>
      <c r="I148" s="288">
        <f t="shared" si="11"/>
        <v>0.15008356376675072</v>
      </c>
      <c r="J148" s="288">
        <f t="shared" si="12"/>
        <v>3.8599985715808338</v>
      </c>
      <c r="K148" s="171"/>
      <c r="L148" s="174"/>
    </row>
    <row r="149" spans="2:12">
      <c r="B149" s="67" t="s">
        <v>241</v>
      </c>
      <c r="C149" s="171" t="s">
        <v>230</v>
      </c>
      <c r="D149" s="206">
        <v>0.16</v>
      </c>
      <c r="E149" s="308">
        <v>1622.5</v>
      </c>
      <c r="F149" s="308">
        <v>1724</v>
      </c>
      <c r="G149" s="206">
        <v>50</v>
      </c>
      <c r="H149" s="206">
        <v>500</v>
      </c>
      <c r="I149" s="288">
        <f t="shared" si="11"/>
        <v>0.26524203105533439</v>
      </c>
      <c r="J149" s="288">
        <f t="shared" si="12"/>
        <v>4.017366760798228</v>
      </c>
      <c r="K149" s="171">
        <v>4.6942006716233253</v>
      </c>
      <c r="L149" s="174">
        <v>0.95718769616287847</v>
      </c>
    </row>
    <row r="150" spans="2:12">
      <c r="B150" s="67"/>
      <c r="C150" s="171" t="s">
        <v>231</v>
      </c>
      <c r="D150" s="206">
        <v>0.18</v>
      </c>
      <c r="E150" s="308">
        <v>1900.5</v>
      </c>
      <c r="F150" s="308">
        <v>3037</v>
      </c>
      <c r="G150" s="206">
        <v>50</v>
      </c>
      <c r="H150" s="206">
        <v>500</v>
      </c>
      <c r="I150" s="288">
        <f t="shared" si="11"/>
        <v>0.31114031622555127</v>
      </c>
      <c r="J150" s="288">
        <f t="shared" si="12"/>
        <v>5.3710345824484236</v>
      </c>
      <c r="K150" s="171"/>
      <c r="L150" s="174"/>
    </row>
    <row r="151" spans="2:12">
      <c r="B151" s="67" t="s">
        <v>242</v>
      </c>
      <c r="C151" s="171" t="s">
        <v>230</v>
      </c>
      <c r="D151" s="206">
        <v>0.16</v>
      </c>
      <c r="E151" s="308">
        <v>1959.5</v>
      </c>
      <c r="F151" s="308">
        <v>3336</v>
      </c>
      <c r="G151" s="206">
        <v>50</v>
      </c>
      <c r="H151" s="206">
        <v>500</v>
      </c>
      <c r="I151" s="288">
        <f t="shared" si="11"/>
        <v>0.32088131919333107</v>
      </c>
      <c r="J151" s="288">
        <f t="shared" si="12"/>
        <v>6.4369923146757877</v>
      </c>
      <c r="K151" s="171">
        <v>4.8991919521456904</v>
      </c>
      <c r="L151" s="174">
        <v>2.1747781289123278</v>
      </c>
    </row>
    <row r="152" spans="2:12">
      <c r="B152" s="273"/>
      <c r="C152" s="171" t="s">
        <v>231</v>
      </c>
      <c r="D152" s="206">
        <v>0.18</v>
      </c>
      <c r="E152" s="308">
        <v>1903.5</v>
      </c>
      <c r="F152" s="308">
        <v>1906</v>
      </c>
      <c r="G152" s="206">
        <v>50</v>
      </c>
      <c r="H152" s="206">
        <v>500</v>
      </c>
      <c r="I152" s="288">
        <f t="shared" si="11"/>
        <v>0.31163562146120111</v>
      </c>
      <c r="J152" s="288">
        <f t="shared" si="12"/>
        <v>3.361391589615593</v>
      </c>
      <c r="K152" s="171"/>
      <c r="L152" s="174"/>
    </row>
    <row r="153" spans="2:12">
      <c r="B153" s="67" t="s">
        <v>90</v>
      </c>
      <c r="C153" s="171" t="s">
        <v>230</v>
      </c>
      <c r="D153" s="206">
        <v>0.18</v>
      </c>
      <c r="E153" s="308">
        <v>2136.5</v>
      </c>
      <c r="F153" s="308">
        <v>3085</v>
      </c>
      <c r="G153" s="206">
        <v>50</v>
      </c>
      <c r="H153" s="206">
        <v>500</v>
      </c>
      <c r="I153" s="288">
        <f t="shared" si="11"/>
        <v>0.35010432809667053</v>
      </c>
      <c r="J153" s="288">
        <f t="shared" si="12"/>
        <v>4.848874251190904</v>
      </c>
      <c r="K153" s="171">
        <v>4.0590244657268313</v>
      </c>
      <c r="L153" s="174">
        <v>1.1170162788407694</v>
      </c>
    </row>
    <row r="154" spans="2:12">
      <c r="B154" s="67"/>
      <c r="C154" s="171" t="s">
        <v>231</v>
      </c>
      <c r="D154" s="206">
        <v>0.17</v>
      </c>
      <c r="E154" s="308">
        <v>2118.5</v>
      </c>
      <c r="F154" s="308">
        <v>1950</v>
      </c>
      <c r="G154" s="206">
        <v>50</v>
      </c>
      <c r="H154" s="206">
        <v>500</v>
      </c>
      <c r="I154" s="288">
        <f t="shared" si="11"/>
        <v>0.34713249668277169</v>
      </c>
      <c r="J154" s="288">
        <f t="shared" si="12"/>
        <v>3.2691746802627599</v>
      </c>
      <c r="K154" s="171"/>
      <c r="L154" s="174"/>
    </row>
    <row r="155" spans="2:12">
      <c r="B155" s="67" t="s">
        <v>243</v>
      </c>
      <c r="C155" s="171" t="s">
        <v>230</v>
      </c>
      <c r="D155" s="206">
        <v>0.17</v>
      </c>
      <c r="E155" s="308">
        <v>1737</v>
      </c>
      <c r="F155" s="308">
        <v>1413</v>
      </c>
      <c r="G155" s="206">
        <v>50</v>
      </c>
      <c r="H155" s="206">
        <v>500</v>
      </c>
      <c r="I155" s="288">
        <f t="shared" si="11"/>
        <v>0.28414618088263593</v>
      </c>
      <c r="J155" s="288">
        <f t="shared" si="12"/>
        <v>2.8905049507929634</v>
      </c>
      <c r="K155" s="171">
        <v>3.2039361008228258</v>
      </c>
      <c r="L155" s="174">
        <v>0.44325858324242762</v>
      </c>
    </row>
    <row r="156" spans="2:12">
      <c r="B156" s="67"/>
      <c r="C156" s="171" t="s">
        <v>231</v>
      </c>
      <c r="D156" s="206">
        <v>0.17</v>
      </c>
      <c r="E156" s="308">
        <v>1755</v>
      </c>
      <c r="F156" s="308">
        <v>1736</v>
      </c>
      <c r="G156" s="206">
        <v>50</v>
      </c>
      <c r="H156" s="206">
        <v>500</v>
      </c>
      <c r="I156" s="288">
        <f t="shared" si="11"/>
        <v>0.28711801229653483</v>
      </c>
      <c r="J156" s="288">
        <f t="shared" si="12"/>
        <v>3.517367250852689</v>
      </c>
      <c r="K156" s="171"/>
      <c r="L156" s="174"/>
    </row>
    <row r="157" spans="2:12">
      <c r="B157" s="67" t="s">
        <v>244</v>
      </c>
      <c r="C157" s="171" t="s">
        <v>230</v>
      </c>
      <c r="D157" s="206">
        <v>0.19</v>
      </c>
      <c r="E157" s="308">
        <v>1865.5</v>
      </c>
      <c r="F157" s="308">
        <v>1133</v>
      </c>
      <c r="G157" s="206">
        <v>50</v>
      </c>
      <c r="H157" s="206">
        <v>500</v>
      </c>
      <c r="I157" s="288">
        <f t="shared" si="11"/>
        <v>0.30536175514296998</v>
      </c>
      <c r="J157" s="288">
        <f t="shared" si="12"/>
        <v>1.9275778197128344</v>
      </c>
      <c r="K157" s="171">
        <v>2.0651032759616959</v>
      </c>
      <c r="L157" s="174">
        <v>0.19449036539868808</v>
      </c>
    </row>
    <row r="158" spans="2:12">
      <c r="B158" s="273"/>
      <c r="C158" s="171" t="s">
        <v>231</v>
      </c>
      <c r="D158" s="206">
        <v>0.17</v>
      </c>
      <c r="E158" s="308">
        <v>1955</v>
      </c>
      <c r="F158" s="308">
        <v>1214</v>
      </c>
      <c r="G158" s="206">
        <v>50</v>
      </c>
      <c r="H158" s="206">
        <v>500</v>
      </c>
      <c r="I158" s="288">
        <f t="shared" si="11"/>
        <v>0.32013836133985635</v>
      </c>
      <c r="J158" s="288">
        <f t="shared" si="12"/>
        <v>2.2026287322105582</v>
      </c>
      <c r="K158" s="171"/>
      <c r="L158" s="174"/>
    </row>
    <row r="159" spans="2:12">
      <c r="B159" s="67" t="s">
        <v>245</v>
      </c>
      <c r="C159" s="171" t="s">
        <v>230</v>
      </c>
      <c r="D159" s="206">
        <v>0.19</v>
      </c>
      <c r="E159" s="308">
        <v>1808</v>
      </c>
      <c r="F159" s="308">
        <v>972</v>
      </c>
      <c r="G159" s="206">
        <v>50</v>
      </c>
      <c r="H159" s="206">
        <v>500</v>
      </c>
      <c r="I159" s="288">
        <f t="shared" si="11"/>
        <v>0.29586840479301502</v>
      </c>
      <c r="J159" s="288">
        <f t="shared" si="12"/>
        <v>1.705176586865756</v>
      </c>
      <c r="K159" s="171">
        <v>1.7104451527481355</v>
      </c>
      <c r="L159" s="174">
        <v>7.4508773251176618E-3</v>
      </c>
    </row>
    <row r="160" spans="2:12">
      <c r="B160" s="67"/>
      <c r="C160" s="171" t="s">
        <v>231</v>
      </c>
      <c r="D160" s="206">
        <v>0.16</v>
      </c>
      <c r="E160" s="308">
        <v>1837.5</v>
      </c>
      <c r="F160" s="308">
        <v>838</v>
      </c>
      <c r="G160" s="206">
        <v>50</v>
      </c>
      <c r="H160" s="206">
        <v>500</v>
      </c>
      <c r="I160" s="288">
        <f t="shared" si="11"/>
        <v>0.30073890627690497</v>
      </c>
      <c r="J160" s="288">
        <f t="shared" si="12"/>
        <v>1.7157137186305156</v>
      </c>
      <c r="K160" s="171"/>
      <c r="L160" s="174"/>
    </row>
    <row r="161" spans="2:12">
      <c r="B161" s="67" t="s">
        <v>246</v>
      </c>
      <c r="C161" s="171" t="s">
        <v>230</v>
      </c>
      <c r="D161" s="206">
        <v>0.18</v>
      </c>
      <c r="E161" s="308">
        <v>1865.5</v>
      </c>
      <c r="F161" s="308">
        <v>1327</v>
      </c>
      <c r="G161" s="206">
        <v>50</v>
      </c>
      <c r="H161" s="206">
        <v>500</v>
      </c>
      <c r="I161" s="288">
        <f t="shared" si="11"/>
        <v>0.30536175514296998</v>
      </c>
      <c r="J161" s="288">
        <f t="shared" si="12"/>
        <v>2.3849667851905703</v>
      </c>
      <c r="K161" s="171">
        <v>2.553675571153827</v>
      </c>
      <c r="L161" s="174">
        <v>0.23859025320073862</v>
      </c>
    </row>
    <row r="162" spans="2:12">
      <c r="B162" s="67"/>
      <c r="C162" s="171" t="s">
        <v>231</v>
      </c>
      <c r="D162" s="206">
        <v>0.17</v>
      </c>
      <c r="E162" s="308">
        <v>1822.5</v>
      </c>
      <c r="F162" s="308">
        <v>1397</v>
      </c>
      <c r="G162" s="206">
        <v>50</v>
      </c>
      <c r="H162" s="206">
        <v>500</v>
      </c>
      <c r="I162" s="288">
        <f t="shared" si="11"/>
        <v>0.29826238009865585</v>
      </c>
      <c r="J162" s="288">
        <f t="shared" si="12"/>
        <v>2.7223843571170852</v>
      </c>
      <c r="K162" s="171"/>
      <c r="L162" s="174"/>
    </row>
    <row r="163" spans="2:12">
      <c r="B163" s="67" t="s">
        <v>247</v>
      </c>
      <c r="C163" s="171" t="s">
        <v>230</v>
      </c>
      <c r="D163" s="206">
        <v>0.18</v>
      </c>
      <c r="E163" s="308">
        <v>1998</v>
      </c>
      <c r="F163" s="308">
        <v>1552</v>
      </c>
      <c r="G163" s="206">
        <v>50</v>
      </c>
      <c r="H163" s="206">
        <v>500</v>
      </c>
      <c r="I163" s="288">
        <f t="shared" si="11"/>
        <v>0.32723773638417042</v>
      </c>
      <c r="J163" s="288">
        <f t="shared" si="12"/>
        <v>2.6046482279410359</v>
      </c>
      <c r="K163" s="171">
        <v>2.7075468098495494</v>
      </c>
      <c r="L163" s="174">
        <v>0.1455205700839805</v>
      </c>
    </row>
    <row r="164" spans="2:12">
      <c r="B164" s="273"/>
      <c r="C164" s="171" t="s">
        <v>231</v>
      </c>
      <c r="D164" s="206">
        <v>0.18</v>
      </c>
      <c r="E164" s="308">
        <v>1869.5</v>
      </c>
      <c r="F164" s="308">
        <v>1566</v>
      </c>
      <c r="G164" s="206">
        <v>50</v>
      </c>
      <c r="H164" s="206">
        <v>500</v>
      </c>
      <c r="I164" s="288">
        <f t="shared" si="11"/>
        <v>0.30602216212383643</v>
      </c>
      <c r="J164" s="288">
        <f t="shared" si="12"/>
        <v>2.8104453917580647</v>
      </c>
      <c r="K164" s="171"/>
      <c r="L164" s="174"/>
    </row>
    <row r="165" spans="2:12">
      <c r="B165" s="67" t="s">
        <v>248</v>
      </c>
      <c r="C165" s="171" t="s">
        <v>230</v>
      </c>
      <c r="D165" s="206">
        <v>0.16</v>
      </c>
      <c r="E165" s="308">
        <v>2132.5</v>
      </c>
      <c r="F165" s="308">
        <v>2468</v>
      </c>
      <c r="G165" s="206">
        <v>50</v>
      </c>
      <c r="H165" s="206">
        <v>500</v>
      </c>
      <c r="I165" s="288">
        <f t="shared" si="11"/>
        <v>0.34944392111580413</v>
      </c>
      <c r="J165" s="288">
        <f t="shared" si="12"/>
        <v>4.3700387403928875</v>
      </c>
      <c r="K165" s="171">
        <v>4.6959654094277905</v>
      </c>
      <c r="L165" s="174">
        <v>0.46092991568824748</v>
      </c>
    </row>
    <row r="166" spans="2:12">
      <c r="B166" s="67"/>
      <c r="C166" s="171" t="s">
        <v>231</v>
      </c>
      <c r="D166" s="206">
        <v>0.19</v>
      </c>
      <c r="E166" s="308">
        <v>1964.5</v>
      </c>
      <c r="F166" s="308">
        <v>3099</v>
      </c>
      <c r="G166" s="206">
        <v>50</v>
      </c>
      <c r="H166" s="206">
        <v>500</v>
      </c>
      <c r="I166" s="288">
        <f t="shared" si="11"/>
        <v>0.32170682791941407</v>
      </c>
      <c r="J166" s="288">
        <f t="shared" si="12"/>
        <v>5.0218920784626944</v>
      </c>
      <c r="K166" s="171"/>
      <c r="L166" s="174"/>
    </row>
    <row r="167" spans="2:12">
      <c r="B167" s="67" t="s">
        <v>249</v>
      </c>
      <c r="C167" s="171" t="s">
        <v>230</v>
      </c>
      <c r="D167" s="206">
        <v>0.17</v>
      </c>
      <c r="E167" s="308">
        <v>1866</v>
      </c>
      <c r="F167" s="308">
        <v>8765</v>
      </c>
      <c r="G167" s="206">
        <v>50</v>
      </c>
      <c r="H167" s="206">
        <v>500</v>
      </c>
      <c r="I167" s="288">
        <f t="shared" si="11"/>
        <v>0.30544430601557826</v>
      </c>
      <c r="J167" s="288">
        <f t="shared" si="12"/>
        <v>16.741394252084156</v>
      </c>
      <c r="K167" s="171">
        <v>14.375607497965966</v>
      </c>
      <c r="L167" s="174">
        <v>3.3457277133565584</v>
      </c>
    </row>
    <row r="168" spans="2:12">
      <c r="B168" s="67"/>
      <c r="C168" s="171" t="s">
        <v>231</v>
      </c>
      <c r="D168" s="206">
        <v>0.18</v>
      </c>
      <c r="E168" s="308">
        <v>1950.5</v>
      </c>
      <c r="F168" s="308">
        <v>6963</v>
      </c>
      <c r="G168" s="206">
        <v>50</v>
      </c>
      <c r="H168" s="206">
        <v>500</v>
      </c>
      <c r="I168" s="288">
        <f t="shared" si="11"/>
        <v>0.31939540348638162</v>
      </c>
      <c r="J168" s="288">
        <f t="shared" si="12"/>
        <v>12.009820743847781</v>
      </c>
      <c r="K168" s="171"/>
      <c r="L168" s="174"/>
    </row>
    <row r="169" spans="2:12">
      <c r="B169" s="67" t="s">
        <v>250</v>
      </c>
      <c r="C169" s="171" t="s">
        <v>230</v>
      </c>
      <c r="D169" s="206">
        <v>0.16</v>
      </c>
      <c r="E169" s="308">
        <v>1861.5</v>
      </c>
      <c r="F169" s="308">
        <v>6343</v>
      </c>
      <c r="G169" s="206">
        <v>50</v>
      </c>
      <c r="H169" s="206">
        <v>500</v>
      </c>
      <c r="I169" s="288">
        <f t="shared" si="11"/>
        <v>0.30470134816210354</v>
      </c>
      <c r="J169" s="288">
        <f t="shared" si="12"/>
        <v>12.90042188519876</v>
      </c>
      <c r="K169" s="171">
        <v>13.576778351304718</v>
      </c>
      <c r="L169" s="174">
        <v>0.9565124873657862</v>
      </c>
    </row>
    <row r="170" spans="2:12">
      <c r="B170" s="273"/>
      <c r="C170" s="171" t="s">
        <v>231</v>
      </c>
      <c r="D170" s="206">
        <v>0.16</v>
      </c>
      <c r="E170" s="308">
        <v>1762</v>
      </c>
      <c r="F170" s="308">
        <v>6630</v>
      </c>
      <c r="G170" s="206">
        <v>50</v>
      </c>
      <c r="H170" s="206">
        <v>500</v>
      </c>
      <c r="I170" s="288">
        <f t="shared" si="11"/>
        <v>0.28827372451305117</v>
      </c>
      <c r="J170" s="288">
        <f t="shared" si="12"/>
        <v>14.253134817410677</v>
      </c>
      <c r="K170" s="171"/>
      <c r="L170" s="174"/>
    </row>
    <row r="171" spans="2:12">
      <c r="B171" s="67" t="s">
        <v>251</v>
      </c>
      <c r="C171" s="171" t="s">
        <v>230</v>
      </c>
      <c r="D171" s="206">
        <v>0.17</v>
      </c>
      <c r="E171" s="308">
        <v>1858</v>
      </c>
      <c r="F171" s="308">
        <v>8051</v>
      </c>
      <c r="G171" s="206">
        <v>50</v>
      </c>
      <c r="H171" s="206">
        <v>500</v>
      </c>
      <c r="I171" s="288">
        <f t="shared" si="11"/>
        <v>0.30412349205384542</v>
      </c>
      <c r="J171" s="288">
        <f t="shared" si="12"/>
        <v>15.443452659358266</v>
      </c>
      <c r="K171" s="171">
        <v>15.372331155875534</v>
      </c>
      <c r="L171" s="174">
        <v>0.10058099480164577</v>
      </c>
    </row>
    <row r="172" spans="2:12">
      <c r="B172" s="67"/>
      <c r="C172" s="171" t="s">
        <v>231</v>
      </c>
      <c r="D172" s="206">
        <v>0.17</v>
      </c>
      <c r="E172" s="308">
        <v>2057</v>
      </c>
      <c r="F172" s="308">
        <v>8838</v>
      </c>
      <c r="G172" s="206">
        <v>50</v>
      </c>
      <c r="H172" s="206">
        <v>500</v>
      </c>
      <c r="I172" s="288">
        <f t="shared" si="11"/>
        <v>0.33697873935195027</v>
      </c>
      <c r="J172" s="288">
        <f t="shared" si="12"/>
        <v>15.301209652392801</v>
      </c>
      <c r="K172" s="171"/>
      <c r="L172" s="174"/>
    </row>
    <row r="173" spans="2:12">
      <c r="B173" s="67" t="s">
        <v>252</v>
      </c>
      <c r="C173" s="171" t="s">
        <v>230</v>
      </c>
      <c r="D173" s="206">
        <v>0.17</v>
      </c>
      <c r="E173" s="308">
        <v>2339</v>
      </c>
      <c r="F173" s="308">
        <v>13653</v>
      </c>
      <c r="G173" s="206">
        <v>50</v>
      </c>
      <c r="H173" s="206">
        <v>500</v>
      </c>
      <c r="I173" s="288">
        <f t="shared" si="11"/>
        <v>0.38353743150303354</v>
      </c>
      <c r="J173" s="288">
        <f t="shared" si="12"/>
        <v>20.773125067805438</v>
      </c>
      <c r="K173" s="171">
        <v>23.104682430892808</v>
      </c>
      <c r="L173" s="174">
        <v>3.2973200443290325</v>
      </c>
    </row>
    <row r="174" spans="2:12">
      <c r="B174" s="67"/>
      <c r="C174" s="171" t="s">
        <v>231</v>
      </c>
      <c r="D174" s="206">
        <v>0.18</v>
      </c>
      <c r="E174" s="308">
        <v>1902</v>
      </c>
      <c r="F174" s="308">
        <v>14371</v>
      </c>
      <c r="G174" s="206">
        <v>50</v>
      </c>
      <c r="H174" s="206">
        <v>500</v>
      </c>
      <c r="I174" s="288">
        <f t="shared" si="11"/>
        <v>0.31138796884337616</v>
      </c>
      <c r="J174" s="288">
        <f t="shared" si="12"/>
        <v>25.436239793980185</v>
      </c>
      <c r="K174" s="171"/>
      <c r="L174" s="174"/>
    </row>
    <row r="175" spans="2:12">
      <c r="B175" s="67" t="s">
        <v>253</v>
      </c>
      <c r="C175" s="171" t="s">
        <v>230</v>
      </c>
      <c r="D175" s="206">
        <v>0.18</v>
      </c>
      <c r="E175" s="308">
        <v>2093.5</v>
      </c>
      <c r="F175" s="308">
        <v>23509</v>
      </c>
      <c r="G175" s="206">
        <v>50</v>
      </c>
      <c r="H175" s="206">
        <v>500</v>
      </c>
      <c r="I175" s="288">
        <f t="shared" si="11"/>
        <v>0.34300495305235645</v>
      </c>
      <c r="J175" s="288">
        <f t="shared" si="12"/>
        <v>37.781063740677141</v>
      </c>
      <c r="K175" s="171">
        <v>41.396953276476189</v>
      </c>
      <c r="L175" s="174">
        <v>5.11364002156997</v>
      </c>
    </row>
    <row r="176" spans="2:12">
      <c r="B176" s="273"/>
      <c r="C176" s="171" t="s">
        <v>231</v>
      </c>
      <c r="D176" s="206">
        <v>0.18</v>
      </c>
      <c r="E176" s="308">
        <v>2139</v>
      </c>
      <c r="F176" s="308">
        <v>28621</v>
      </c>
      <c r="G176" s="206">
        <v>50</v>
      </c>
      <c r="H176" s="206">
        <v>500</v>
      </c>
      <c r="I176" s="288">
        <f t="shared" si="11"/>
        <v>0.35051708245971208</v>
      </c>
      <c r="J176" s="288">
        <f t="shared" si="12"/>
        <v>45.012842812275238</v>
      </c>
      <c r="K176" s="171"/>
      <c r="L176" s="174"/>
    </row>
    <row r="177" spans="1:12">
      <c r="B177" s="67" t="s">
        <v>254</v>
      </c>
      <c r="C177" s="171" t="s">
        <v>230</v>
      </c>
      <c r="D177" s="206">
        <v>0.18</v>
      </c>
      <c r="E177" s="308">
        <v>1945</v>
      </c>
      <c r="F177" s="308">
        <v>915</v>
      </c>
      <c r="G177" s="206">
        <v>50</v>
      </c>
      <c r="H177" s="206">
        <v>500</v>
      </c>
      <c r="I177" s="288">
        <f t="shared" si="11"/>
        <v>0.31848734388769023</v>
      </c>
      <c r="J177" s="288">
        <f t="shared" si="12"/>
        <v>1.5733974252586214</v>
      </c>
      <c r="K177" s="171">
        <v>1.4606045778240189</v>
      </c>
      <c r="L177" s="174">
        <v>0.15951317458069328</v>
      </c>
    </row>
    <row r="178" spans="1:12">
      <c r="B178" s="67"/>
      <c r="C178" s="171" t="s">
        <v>231</v>
      </c>
      <c r="D178" s="206">
        <v>0.16</v>
      </c>
      <c r="E178" s="308">
        <v>1911</v>
      </c>
      <c r="F178" s="308">
        <v>686</v>
      </c>
      <c r="G178" s="206">
        <v>50</v>
      </c>
      <c r="H178" s="206">
        <v>500</v>
      </c>
      <c r="I178" s="288">
        <f t="shared" si="11"/>
        <v>0.31287388455032561</v>
      </c>
      <c r="J178" s="288">
        <f t="shared" si="12"/>
        <v>1.3478117303894175</v>
      </c>
      <c r="K178" s="171"/>
      <c r="L178" s="174"/>
    </row>
    <row r="179" spans="1:12">
      <c r="B179" s="67" t="s">
        <v>255</v>
      </c>
      <c r="C179" s="171" t="s">
        <v>230</v>
      </c>
      <c r="D179" s="206">
        <v>0.16</v>
      </c>
      <c r="E179" s="308">
        <v>1719</v>
      </c>
      <c r="F179" s="308">
        <v>992</v>
      </c>
      <c r="G179" s="206">
        <v>50</v>
      </c>
      <c r="H179" s="206">
        <v>500</v>
      </c>
      <c r="I179" s="288">
        <f t="shared" si="11"/>
        <v>0.28117434946873698</v>
      </c>
      <c r="J179" s="288">
        <f t="shared" si="12"/>
        <v>2.1748401279970029</v>
      </c>
      <c r="K179" s="171">
        <v>2.3508717429725854</v>
      </c>
      <c r="L179" s="174">
        <v>0.24894629730490761</v>
      </c>
    </row>
    <row r="180" spans="1:12">
      <c r="B180" s="67"/>
      <c r="C180" s="171" t="s">
        <v>231</v>
      </c>
      <c r="D180" s="206">
        <v>0.16</v>
      </c>
      <c r="E180" s="308">
        <v>1676.5</v>
      </c>
      <c r="F180" s="308">
        <v>1123</v>
      </c>
      <c r="G180" s="206">
        <v>50</v>
      </c>
      <c r="H180" s="206">
        <v>500</v>
      </c>
      <c r="I180" s="288">
        <f t="shared" si="11"/>
        <v>0.27415752529703113</v>
      </c>
      <c r="J180" s="288">
        <f t="shared" si="12"/>
        <v>2.5269033579481688</v>
      </c>
      <c r="K180" s="171"/>
      <c r="L180" s="174"/>
    </row>
    <row r="181" spans="1:12">
      <c r="B181" s="67" t="s">
        <v>256</v>
      </c>
      <c r="C181" s="171" t="s">
        <v>230</v>
      </c>
      <c r="D181" s="206">
        <v>0.16</v>
      </c>
      <c r="E181" s="308">
        <v>1663</v>
      </c>
      <c r="F181" s="308">
        <v>276</v>
      </c>
      <c r="G181" s="206">
        <v>50</v>
      </c>
      <c r="H181" s="206">
        <v>500</v>
      </c>
      <c r="I181" s="288">
        <f t="shared" si="11"/>
        <v>0.27192865173660696</v>
      </c>
      <c r="J181" s="288">
        <f t="shared" si="12"/>
        <v>0.61548836400780182</v>
      </c>
      <c r="K181" s="171">
        <v>1.4810064366517974</v>
      </c>
      <c r="L181" s="174">
        <v>1.2240273968121609</v>
      </c>
    </row>
    <row r="182" spans="1:12">
      <c r="B182" s="273"/>
      <c r="C182" s="171" t="s">
        <v>231</v>
      </c>
      <c r="D182" s="206">
        <v>0.19</v>
      </c>
      <c r="E182" s="308">
        <v>1644.5</v>
      </c>
      <c r="F182" s="308">
        <v>1214</v>
      </c>
      <c r="G182" s="206">
        <v>50</v>
      </c>
      <c r="H182" s="206">
        <v>500</v>
      </c>
      <c r="I182" s="288">
        <f t="shared" si="11"/>
        <v>0.26887426945009973</v>
      </c>
      <c r="J182" s="288">
        <f t="shared" si="12"/>
        <v>2.3465245092957945</v>
      </c>
      <c r="K182" s="171"/>
      <c r="L182" s="174"/>
    </row>
    <row r="183" spans="1:12">
      <c r="A183" s="14"/>
      <c r="B183" s="67" t="s">
        <v>257</v>
      </c>
      <c r="C183" s="171" t="s">
        <v>230</v>
      </c>
      <c r="D183" s="206">
        <v>0.18</v>
      </c>
      <c r="E183" s="308">
        <v>2258</v>
      </c>
      <c r="F183" s="308">
        <v>6016</v>
      </c>
      <c r="G183" s="206">
        <v>50</v>
      </c>
      <c r="H183" s="206">
        <v>500</v>
      </c>
      <c r="I183" s="288">
        <f t="shared" si="11"/>
        <v>0.37016419014048835</v>
      </c>
      <c r="J183" s="288">
        <f t="shared" si="12"/>
        <v>8.9520282217405622</v>
      </c>
      <c r="K183" s="171">
        <v>8.4215145249269678</v>
      </c>
      <c r="L183" s="174">
        <v>0.75025966505847086</v>
      </c>
    </row>
    <row r="184" spans="1:12">
      <c r="A184" s="14"/>
      <c r="B184" s="67"/>
      <c r="C184" s="171" t="s">
        <v>231</v>
      </c>
      <c r="D184" s="206">
        <v>0.19</v>
      </c>
      <c r="E184" s="308">
        <v>1667</v>
      </c>
      <c r="F184" s="308">
        <v>4124</v>
      </c>
      <c r="G184" s="206">
        <v>50</v>
      </c>
      <c r="H184" s="206">
        <v>500</v>
      </c>
      <c r="I184" s="288">
        <f t="shared" si="11"/>
        <v>0.27258905871747341</v>
      </c>
      <c r="J184" s="288">
        <f t="shared" si="12"/>
        <v>7.8910008281133761</v>
      </c>
      <c r="K184" s="171"/>
      <c r="L184" s="174"/>
    </row>
    <row r="185" spans="1:12">
      <c r="A185" s="13"/>
      <c r="B185" s="67" t="s">
        <v>258</v>
      </c>
      <c r="C185" s="171" t="s">
        <v>230</v>
      </c>
      <c r="D185" s="206">
        <v>0.17</v>
      </c>
      <c r="E185" s="308">
        <v>1816</v>
      </c>
      <c r="F185" s="308">
        <v>4144</v>
      </c>
      <c r="G185" s="206">
        <v>50</v>
      </c>
      <c r="H185" s="206">
        <v>500</v>
      </c>
      <c r="I185" s="288">
        <f t="shared" si="11"/>
        <v>0.29718921875474791</v>
      </c>
      <c r="J185" s="288">
        <f t="shared" si="12"/>
        <v>8.1286116636823476</v>
      </c>
      <c r="K185" s="171">
        <v>6.6484522583598036</v>
      </c>
      <c r="L185" s="174">
        <v>2.0932615054812405</v>
      </c>
    </row>
    <row r="186" spans="1:12">
      <c r="A186" s="29"/>
      <c r="B186" s="67"/>
      <c r="C186" s="171" t="s">
        <v>231</v>
      </c>
      <c r="D186" s="206">
        <v>0.19</v>
      </c>
      <c r="E186" s="308">
        <v>1894</v>
      </c>
      <c r="F186" s="308">
        <v>3074</v>
      </c>
      <c r="G186" s="206">
        <v>50</v>
      </c>
      <c r="H186" s="206">
        <v>500</v>
      </c>
      <c r="I186" s="288">
        <f t="shared" si="11"/>
        <v>0.31006715488164327</v>
      </c>
      <c r="J186" s="288">
        <f t="shared" si="12"/>
        <v>5.1682928530372632</v>
      </c>
      <c r="K186" s="171"/>
      <c r="L186" s="174"/>
    </row>
    <row r="187" spans="1:12">
      <c r="A187" s="13"/>
      <c r="B187" s="67" t="s">
        <v>259</v>
      </c>
      <c r="C187" s="171" t="s">
        <v>230</v>
      </c>
      <c r="D187" s="206">
        <v>0.18</v>
      </c>
      <c r="E187" s="308">
        <v>2434.5</v>
      </c>
      <c r="F187" s="308">
        <v>3185</v>
      </c>
      <c r="G187" s="206">
        <v>50</v>
      </c>
      <c r="H187" s="206">
        <v>500</v>
      </c>
      <c r="I187" s="288">
        <f t="shared" si="11"/>
        <v>0.39930464817121958</v>
      </c>
      <c r="J187" s="288">
        <f t="shared" si="12"/>
        <v>4.3895064456877666</v>
      </c>
      <c r="K187" s="171">
        <v>7.1360024137020508</v>
      </c>
      <c r="L187" s="174">
        <v>3.8841318469688249</v>
      </c>
    </row>
    <row r="188" spans="1:12">
      <c r="A188" s="13"/>
      <c r="B188" s="273"/>
      <c r="C188" s="171" t="s">
        <v>231</v>
      </c>
      <c r="D188" s="206">
        <v>0.16</v>
      </c>
      <c r="E188" s="308">
        <v>1978</v>
      </c>
      <c r="F188" s="308">
        <v>5167</v>
      </c>
      <c r="G188" s="206">
        <v>50</v>
      </c>
      <c r="H188" s="206">
        <v>500</v>
      </c>
      <c r="I188" s="288">
        <f t="shared" ref="I188:I194" si="13">(E188-$O$130)/$O$129*(H188/G188)*2/1000</f>
        <v>0.3239357014798383</v>
      </c>
      <c r="J188" s="288">
        <f t="shared" ref="J188:J194" si="14">(F188-$P$130)/$P$129*(H188/G188)*1/I188*(2/D188)*1/1000</f>
        <v>9.8824983817163385</v>
      </c>
      <c r="K188" s="171"/>
      <c r="L188" s="174"/>
    </row>
    <row r="189" spans="1:12">
      <c r="A189" s="13"/>
      <c r="B189" s="67" t="s">
        <v>260</v>
      </c>
      <c r="C189" s="171" t="s">
        <v>230</v>
      </c>
      <c r="D189" s="206">
        <v>0.17</v>
      </c>
      <c r="E189" s="308">
        <v>2299</v>
      </c>
      <c r="F189" s="308">
        <v>10475</v>
      </c>
      <c r="G189" s="206">
        <v>50</v>
      </c>
      <c r="H189" s="206">
        <v>500</v>
      </c>
      <c r="I189" s="288">
        <f t="shared" si="13"/>
        <v>0.37693336169436925</v>
      </c>
      <c r="J189" s="288">
        <f t="shared" si="14"/>
        <v>16.214786840995622</v>
      </c>
      <c r="K189" s="171">
        <v>21.638989618879904</v>
      </c>
      <c r="L189" s="174">
        <v>7.6709811335457543</v>
      </c>
    </row>
    <row r="190" spans="1:12">
      <c r="A190" s="13"/>
      <c r="B190" s="67"/>
      <c r="C190" s="171" t="s">
        <v>231</v>
      </c>
      <c r="D190" s="206">
        <v>0.16</v>
      </c>
      <c r="E190" s="308">
        <v>2147.5</v>
      </c>
      <c r="F190" s="308">
        <v>15360</v>
      </c>
      <c r="G190" s="206">
        <v>50</v>
      </c>
      <c r="H190" s="206">
        <v>500</v>
      </c>
      <c r="I190" s="288">
        <f t="shared" si="13"/>
        <v>0.35192044729405325</v>
      </c>
      <c r="J190" s="288">
        <f t="shared" si="14"/>
        <v>27.063192396764176</v>
      </c>
      <c r="K190" s="171"/>
      <c r="L190" s="174"/>
    </row>
    <row r="191" spans="1:12">
      <c r="A191" s="13"/>
      <c r="B191" s="67" t="s">
        <v>261</v>
      </c>
      <c r="C191" s="171" t="s">
        <v>230</v>
      </c>
      <c r="D191" s="206">
        <v>0.16</v>
      </c>
      <c r="E191" s="308">
        <v>2336</v>
      </c>
      <c r="F191" s="308">
        <v>14030</v>
      </c>
      <c r="G191" s="206">
        <v>50</v>
      </c>
      <c r="H191" s="206">
        <v>500</v>
      </c>
      <c r="I191" s="288">
        <f t="shared" si="13"/>
        <v>0.38304212626738371</v>
      </c>
      <c r="J191" s="288">
        <f t="shared" si="14"/>
        <v>22.71050856117505</v>
      </c>
      <c r="K191" s="171">
        <v>21.141703036649755</v>
      </c>
      <c r="L191" s="174">
        <v>2.2186260495095049</v>
      </c>
    </row>
    <row r="192" spans="1:12">
      <c r="A192" s="13"/>
      <c r="B192" s="67"/>
      <c r="C192" s="171" t="s">
        <v>231</v>
      </c>
      <c r="D192" s="206">
        <v>0.19</v>
      </c>
      <c r="E192" s="308">
        <v>2241</v>
      </c>
      <c r="F192" s="308">
        <v>13771</v>
      </c>
      <c r="G192" s="206">
        <v>50</v>
      </c>
      <c r="H192" s="206">
        <v>500</v>
      </c>
      <c r="I192" s="288">
        <f t="shared" si="13"/>
        <v>0.36735746047180606</v>
      </c>
      <c r="J192" s="288">
        <f t="shared" si="14"/>
        <v>19.572897512124463</v>
      </c>
      <c r="K192" s="171"/>
      <c r="L192" s="174"/>
    </row>
    <row r="193" spans="1:13">
      <c r="A193" s="13"/>
      <c r="B193" s="67" t="s">
        <v>262</v>
      </c>
      <c r="C193" s="171" t="s">
        <v>230</v>
      </c>
      <c r="D193" s="206">
        <v>0.18</v>
      </c>
      <c r="E193" s="308">
        <v>1963.5</v>
      </c>
      <c r="F193" s="308">
        <v>29888</v>
      </c>
      <c r="G193" s="206">
        <v>50</v>
      </c>
      <c r="H193" s="206">
        <v>500</v>
      </c>
      <c r="I193" s="288">
        <f t="shared" si="13"/>
        <v>0.32154172617419757</v>
      </c>
      <c r="J193" s="288">
        <f t="shared" si="14"/>
        <v>51.241793362029227</v>
      </c>
      <c r="K193" s="171">
        <v>38.746278276027894</v>
      </c>
      <c r="L193" s="174">
        <v>17.671326903460717</v>
      </c>
    </row>
    <row r="194" spans="1:13" ht="17" thickBot="1">
      <c r="A194" s="13"/>
      <c r="B194" s="274"/>
      <c r="C194" s="175" t="s">
        <v>231</v>
      </c>
      <c r="D194" s="275">
        <v>0.17</v>
      </c>
      <c r="E194" s="309">
        <v>2067.5</v>
      </c>
      <c r="F194" s="309">
        <v>15236</v>
      </c>
      <c r="G194" s="275">
        <v>50</v>
      </c>
      <c r="H194" s="275">
        <v>500</v>
      </c>
      <c r="I194" s="302">
        <f t="shared" si="13"/>
        <v>0.33871230767672467</v>
      </c>
      <c r="J194" s="302">
        <f t="shared" si="14"/>
        <v>26.250763190026539</v>
      </c>
      <c r="K194" s="275"/>
      <c r="L194" s="276"/>
    </row>
    <row r="195" spans="1:13">
      <c r="A195" s="13"/>
      <c r="B195" s="33"/>
      <c r="C195" s="33"/>
      <c r="D195" s="33"/>
      <c r="E195" s="33"/>
      <c r="F195" s="33"/>
      <c r="G195" s="33"/>
      <c r="H195" s="33"/>
      <c r="I195" s="33"/>
      <c r="J195" s="33"/>
      <c r="K195" s="33"/>
      <c r="L195" s="33"/>
      <c r="M195" s="33"/>
    </row>
    <row r="196" spans="1:13">
      <c r="A196" s="13"/>
      <c r="B196" s="33"/>
      <c r="C196" s="33"/>
      <c r="D196" s="33"/>
      <c r="E196" s="33"/>
      <c r="F196" s="33"/>
      <c r="G196" s="33"/>
      <c r="H196" s="33"/>
      <c r="I196" s="33"/>
      <c r="J196" s="33"/>
      <c r="K196" s="33"/>
      <c r="L196" s="33"/>
      <c r="M196" s="33"/>
    </row>
    <row r="197" spans="1:13">
      <c r="A197" s="13"/>
      <c r="B197" s="33"/>
      <c r="C197" s="33"/>
      <c r="D197" s="33"/>
      <c r="E197" s="33"/>
      <c r="F197" s="33"/>
      <c r="G197" s="33"/>
      <c r="H197" s="33"/>
      <c r="I197" s="33"/>
      <c r="J197" s="33"/>
      <c r="K197" s="33"/>
      <c r="L197" s="33"/>
      <c r="M197" s="33"/>
    </row>
    <row r="198" spans="1:13">
      <c r="A198" s="13"/>
      <c r="B198" s="33"/>
      <c r="C198" s="33"/>
      <c r="D198" s="33"/>
      <c r="E198" s="33"/>
      <c r="F198" s="33"/>
      <c r="G198" s="33"/>
      <c r="H198" s="33"/>
      <c r="I198" s="33"/>
      <c r="J198" s="33"/>
      <c r="K198" s="33"/>
      <c r="L198" s="33"/>
      <c r="M198" s="33"/>
    </row>
    <row r="199" spans="1:13">
      <c r="A199" s="13"/>
      <c r="B199" s="33"/>
      <c r="C199" s="33"/>
      <c r="D199" s="33"/>
      <c r="E199" s="33"/>
      <c r="F199" s="33"/>
      <c r="G199" s="33"/>
      <c r="H199" s="33"/>
      <c r="I199" s="33"/>
      <c r="J199" s="33"/>
      <c r="K199" s="33"/>
      <c r="L199" s="33"/>
      <c r="M199" s="33"/>
    </row>
    <row r="200" spans="1:13">
      <c r="A200" s="13"/>
      <c r="B200" s="33"/>
      <c r="C200" s="33"/>
      <c r="D200" s="33"/>
      <c r="E200" s="33"/>
      <c r="F200" s="33"/>
      <c r="G200" s="33"/>
      <c r="H200" s="33"/>
      <c r="I200" s="33"/>
      <c r="J200" s="33"/>
      <c r="K200" s="33"/>
      <c r="L200" s="33"/>
      <c r="M200" s="33"/>
    </row>
    <row r="201" spans="1:13">
      <c r="A201" s="13"/>
      <c r="B201" s="33"/>
      <c r="C201" s="33"/>
      <c r="D201" s="33"/>
      <c r="E201" s="33"/>
      <c r="F201" s="33"/>
      <c r="G201" s="33"/>
      <c r="H201" s="33"/>
      <c r="I201" s="33"/>
      <c r="J201" s="33"/>
      <c r="K201" s="33"/>
      <c r="L201" s="33"/>
      <c r="M201" s="33"/>
    </row>
    <row r="202" spans="1:13">
      <c r="A202" s="13"/>
      <c r="B202" s="33"/>
      <c r="C202" s="33"/>
      <c r="D202" s="33"/>
      <c r="E202" s="33"/>
      <c r="F202" s="33"/>
      <c r="G202" s="33"/>
      <c r="I202" s="33"/>
      <c r="J202" s="33"/>
      <c r="K202" s="33"/>
      <c r="L202" s="33"/>
      <c r="M202" s="33"/>
    </row>
    <row r="203" spans="1:13">
      <c r="A203" s="13"/>
      <c r="B203" s="377"/>
      <c r="C203" s="206"/>
      <c r="D203" s="206"/>
      <c r="E203" s="206"/>
      <c r="F203" s="206"/>
      <c r="G203" s="33"/>
      <c r="I203" s="33"/>
      <c r="J203" s="33"/>
      <c r="K203" s="33"/>
      <c r="L203" s="33"/>
      <c r="M203" s="33"/>
    </row>
    <row r="204" spans="1:13">
      <c r="A204" s="13"/>
      <c r="B204" s="377"/>
      <c r="C204" s="206"/>
      <c r="D204" s="206"/>
      <c r="E204" s="206"/>
      <c r="F204" s="206"/>
      <c r="G204" s="33"/>
      <c r="I204" s="33"/>
      <c r="J204" s="33"/>
      <c r="K204" s="33"/>
      <c r="L204" s="33"/>
      <c r="M204" s="33"/>
    </row>
    <row r="205" spans="1:13">
      <c r="A205" s="13"/>
      <c r="B205" s="377"/>
      <c r="C205" s="206"/>
      <c r="D205" s="206"/>
      <c r="E205" s="206"/>
      <c r="F205" s="206"/>
      <c r="G205" s="33"/>
      <c r="I205" s="33"/>
      <c r="J205" s="33"/>
      <c r="K205" s="33"/>
      <c r="L205" s="33"/>
      <c r="M205" s="33"/>
    </row>
    <row r="206" spans="1:13">
      <c r="A206" s="13"/>
      <c r="B206" s="377"/>
      <c r="C206" s="206"/>
      <c r="D206" s="206"/>
      <c r="E206" s="206"/>
      <c r="F206" s="206"/>
      <c r="G206" s="33"/>
      <c r="I206" s="33"/>
      <c r="J206" s="33"/>
      <c r="K206" s="33"/>
      <c r="L206" s="33"/>
      <c r="M206" s="33"/>
    </row>
    <row r="207" spans="1:13">
      <c r="A207" s="13"/>
      <c r="B207" s="377"/>
      <c r="C207" s="206"/>
      <c r="D207" s="206"/>
      <c r="E207" s="206"/>
      <c r="F207" s="206"/>
      <c r="G207" s="33"/>
      <c r="I207" s="33"/>
      <c r="J207" s="33"/>
      <c r="K207" s="33"/>
      <c r="L207" s="33"/>
      <c r="M207" s="33"/>
    </row>
    <row r="208" spans="1:13">
      <c r="A208" s="13"/>
      <c r="B208" s="377"/>
      <c r="C208" s="206"/>
      <c r="D208" s="206"/>
      <c r="E208" s="206"/>
      <c r="F208" s="206"/>
    </row>
    <row r="209" spans="1:10">
      <c r="A209" s="13"/>
      <c r="B209" s="377"/>
      <c r="C209" s="206"/>
      <c r="D209" s="206"/>
      <c r="E209" s="206"/>
      <c r="F209" s="206"/>
    </row>
    <row r="210" spans="1:10">
      <c r="A210" s="13"/>
      <c r="B210" s="377"/>
      <c r="C210" s="206"/>
      <c r="D210" s="206"/>
      <c r="E210" s="206"/>
      <c r="F210" s="206"/>
    </row>
    <row r="211" spans="1:10">
      <c r="A211" s="13"/>
      <c r="B211" s="377"/>
      <c r="C211" s="206"/>
      <c r="D211" s="206"/>
      <c r="E211" s="206"/>
      <c r="F211" s="206"/>
    </row>
    <row r="212" spans="1:10">
      <c r="A212" s="13"/>
      <c r="B212" s="377"/>
      <c r="C212" s="206"/>
      <c r="D212" s="206"/>
      <c r="E212" s="206"/>
      <c r="F212" s="206"/>
    </row>
    <row r="213" spans="1:10">
      <c r="A213" s="13"/>
      <c r="B213" s="377"/>
      <c r="C213" s="206"/>
      <c r="D213" s="206"/>
      <c r="E213" s="206"/>
      <c r="F213" s="206"/>
    </row>
    <row r="214" spans="1:10">
      <c r="A214" s="13"/>
      <c r="B214" s="377"/>
      <c r="C214" s="206"/>
      <c r="D214" s="206"/>
      <c r="E214" s="206"/>
      <c r="F214" s="206"/>
    </row>
    <row r="215" spans="1:10">
      <c r="A215" s="13"/>
      <c r="B215" s="377"/>
      <c r="C215" s="206"/>
      <c r="D215" s="206"/>
      <c r="E215" s="206"/>
      <c r="F215" s="206"/>
    </row>
    <row r="216" spans="1:10">
      <c r="A216" s="13"/>
      <c r="B216" s="377"/>
      <c r="C216" s="206"/>
      <c r="D216" s="206"/>
      <c r="E216" s="206"/>
      <c r="F216" s="206"/>
    </row>
    <row r="217" spans="1:10">
      <c r="A217" s="13"/>
      <c r="B217" s="377"/>
      <c r="C217" s="206"/>
      <c r="D217" s="206"/>
      <c r="E217" s="206"/>
      <c r="F217" s="206"/>
    </row>
    <row r="218" spans="1:10">
      <c r="A218" s="13"/>
      <c r="B218" s="377"/>
      <c r="C218" s="206"/>
      <c r="D218" s="206"/>
      <c r="E218" s="206"/>
      <c r="F218" s="206"/>
    </row>
    <row r="219" spans="1:10">
      <c r="A219" s="13"/>
      <c r="B219" s="377"/>
      <c r="C219" s="206"/>
      <c r="D219" s="206"/>
      <c r="E219" s="206"/>
      <c r="F219" s="206"/>
    </row>
    <row r="220" spans="1:10">
      <c r="A220" s="13"/>
      <c r="B220" s="377"/>
      <c r="C220" s="206"/>
      <c r="D220" s="206"/>
      <c r="E220" s="206"/>
      <c r="F220" s="206"/>
    </row>
    <row r="221" spans="1:10">
      <c r="A221" s="13"/>
    </row>
    <row r="222" spans="1:10">
      <c r="A222" s="13"/>
    </row>
    <row r="223" spans="1:10">
      <c r="A223" s="13"/>
      <c r="C223" s="206"/>
      <c r="D223" s="206"/>
      <c r="E223" s="206"/>
      <c r="F223" s="206"/>
      <c r="G223" s="206"/>
      <c r="H223" s="206"/>
      <c r="I223" s="206"/>
      <c r="J223" s="206"/>
    </row>
    <row r="224" spans="1:10">
      <c r="A224" s="13"/>
      <c r="C224" s="206"/>
      <c r="D224" s="206"/>
      <c r="E224" s="206"/>
      <c r="F224" s="206"/>
      <c r="G224" s="206"/>
      <c r="H224" s="206"/>
      <c r="I224" s="206"/>
      <c r="J224" s="206"/>
    </row>
    <row r="225" spans="1:1">
      <c r="A225" s="13"/>
    </row>
    <row r="226" spans="1:1">
      <c r="A226" s="13"/>
    </row>
    <row r="227" spans="1:1">
      <c r="A227" s="13"/>
    </row>
    <row r="228" spans="1:1">
      <c r="A228" s="13"/>
    </row>
    <row r="229" spans="1:1">
      <c r="A229" s="13"/>
    </row>
    <row r="230" spans="1:1">
      <c r="A230" s="13"/>
    </row>
    <row r="231" spans="1:1">
      <c r="A231" s="13"/>
    </row>
    <row r="232" spans="1:1">
      <c r="A232" s="13"/>
    </row>
    <row r="233" spans="1:1">
      <c r="A233" s="13"/>
    </row>
    <row r="234" spans="1:1">
      <c r="A234" s="13"/>
    </row>
    <row r="235" spans="1:1">
      <c r="A235" s="13"/>
    </row>
    <row r="236" spans="1:1">
      <c r="A236" s="13"/>
    </row>
    <row r="237" spans="1:1">
      <c r="A237" s="13"/>
    </row>
    <row r="238" spans="1:1">
      <c r="A238" s="13"/>
    </row>
    <row r="239" spans="1:1">
      <c r="A239" s="13"/>
    </row>
    <row r="240" spans="1:1">
      <c r="A240" s="13"/>
    </row>
    <row r="241" spans="1:1">
      <c r="A241" s="13"/>
    </row>
    <row r="242" spans="1:1">
      <c r="A242" s="13"/>
    </row>
    <row r="243" spans="1:1">
      <c r="A243" s="13"/>
    </row>
    <row r="244" spans="1:1">
      <c r="A244" s="13"/>
    </row>
    <row r="245" spans="1:1">
      <c r="A245" s="13"/>
    </row>
    <row r="246" spans="1:1">
      <c r="A246" s="13"/>
    </row>
    <row r="247" spans="1:1">
      <c r="A247" s="13"/>
    </row>
    <row r="248" spans="1:1">
      <c r="A248" s="13"/>
    </row>
    <row r="249" spans="1:1">
      <c r="A249" s="13"/>
    </row>
    <row r="250" spans="1:1">
      <c r="A250" s="13"/>
    </row>
    <row r="251" spans="1:1">
      <c r="A251" s="13"/>
    </row>
    <row r="252" spans="1:1">
      <c r="A252" s="13"/>
    </row>
    <row r="253" spans="1:1">
      <c r="A253" s="13"/>
    </row>
    <row r="254" spans="1:1">
      <c r="A254" s="13"/>
    </row>
    <row r="255" spans="1:1">
      <c r="A255" s="13"/>
    </row>
    <row r="256" spans="1:1">
      <c r="A256" s="13"/>
    </row>
    <row r="257" spans="1:1">
      <c r="A257" s="13"/>
    </row>
    <row r="258" spans="1:1">
      <c r="A258" s="13"/>
    </row>
    <row r="259" spans="1:1">
      <c r="A259" s="13"/>
    </row>
    <row r="260" spans="1:1">
      <c r="A260" s="13"/>
    </row>
    <row r="261" spans="1:1">
      <c r="A261" s="13"/>
    </row>
    <row r="262" spans="1:1">
      <c r="A262" s="13"/>
    </row>
    <row r="263" spans="1:1">
      <c r="A263" s="13"/>
    </row>
    <row r="264" spans="1:1">
      <c r="A264" s="13"/>
    </row>
    <row r="265" spans="1:1">
      <c r="A265" s="13"/>
    </row>
    <row r="266" spans="1:1">
      <c r="A266" s="13"/>
    </row>
    <row r="267" spans="1:1">
      <c r="A267" s="13"/>
    </row>
    <row r="268" spans="1:1">
      <c r="A268" s="13"/>
    </row>
    <row r="269" spans="1:1">
      <c r="A269" s="13"/>
    </row>
    <row r="270" spans="1:1">
      <c r="A270" s="13"/>
    </row>
    <row r="271" spans="1:1">
      <c r="A271" s="13"/>
    </row>
    <row r="272" spans="1:1">
      <c r="A272" s="13"/>
    </row>
    <row r="273" spans="1:1">
      <c r="A273" s="13"/>
    </row>
    <row r="274" spans="1:1">
      <c r="A274" s="13"/>
    </row>
    <row r="275" spans="1:1">
      <c r="A275" s="13"/>
    </row>
    <row r="276" spans="1:1">
      <c r="A276" s="13"/>
    </row>
    <row r="277" spans="1:1">
      <c r="A277" s="13"/>
    </row>
    <row r="278" spans="1:1">
      <c r="A278" s="13"/>
    </row>
    <row r="279" spans="1:1">
      <c r="A279" s="13"/>
    </row>
    <row r="280" spans="1:1">
      <c r="A280" s="13"/>
    </row>
    <row r="281" spans="1:1">
      <c r="A281" s="13"/>
    </row>
    <row r="282" spans="1:1">
      <c r="A282" s="13"/>
    </row>
    <row r="283" spans="1:1">
      <c r="A283" s="13"/>
    </row>
    <row r="284" spans="1:1">
      <c r="A284" s="13"/>
    </row>
    <row r="285" spans="1:1">
      <c r="A285" s="13"/>
    </row>
    <row r="286" spans="1:1">
      <c r="A286" s="13"/>
    </row>
    <row r="287" spans="1:1">
      <c r="A287" s="13"/>
    </row>
    <row r="288" spans="1:1">
      <c r="A288" s="13"/>
    </row>
    <row r="289" spans="1:1">
      <c r="A289" s="13"/>
    </row>
    <row r="290" spans="1:1">
      <c r="A290" s="13"/>
    </row>
    <row r="291" spans="1:1">
      <c r="A291" s="13"/>
    </row>
    <row r="292" spans="1:1">
      <c r="A292" s="13"/>
    </row>
    <row r="293" spans="1:1">
      <c r="A293" s="13"/>
    </row>
    <row r="294" spans="1:1">
      <c r="A294" s="13"/>
    </row>
    <row r="295" spans="1:1">
      <c r="A295" s="13"/>
    </row>
    <row r="296" spans="1:1">
      <c r="A296" s="13"/>
    </row>
    <row r="297" spans="1:1">
      <c r="A297" s="13"/>
    </row>
    <row r="298" spans="1:1">
      <c r="A298" s="13"/>
    </row>
    <row r="299" spans="1:1">
      <c r="A299" s="13"/>
    </row>
    <row r="300" spans="1:1">
      <c r="A300" s="13"/>
    </row>
    <row r="301" spans="1:1">
      <c r="A301" s="13"/>
    </row>
    <row r="302" spans="1:1">
      <c r="A302" s="13"/>
    </row>
    <row r="303" spans="1:1">
      <c r="A303" s="13"/>
    </row>
    <row r="304" spans="1:1">
      <c r="A304" s="13"/>
    </row>
    <row r="305" spans="1:1">
      <c r="A305" s="13"/>
    </row>
    <row r="306" spans="1:1">
      <c r="A306" s="13"/>
    </row>
    <row r="307" spans="1:1">
      <c r="A307" s="13"/>
    </row>
    <row r="308" spans="1:1">
      <c r="A308" s="13"/>
    </row>
    <row r="309" spans="1:1">
      <c r="A309" s="13"/>
    </row>
    <row r="310" spans="1:1">
      <c r="A310" s="13"/>
    </row>
    <row r="311" spans="1:1">
      <c r="A311" s="13"/>
    </row>
    <row r="312" spans="1:1">
      <c r="A312" s="13"/>
    </row>
    <row r="313" spans="1:1">
      <c r="A313" s="13"/>
    </row>
    <row r="314" spans="1:1">
      <c r="A314" s="13"/>
    </row>
    <row r="315" spans="1:1">
      <c r="A315" s="13"/>
    </row>
    <row r="316" spans="1:1">
      <c r="A316" s="13"/>
    </row>
    <row r="317" spans="1:1">
      <c r="A317" s="13"/>
    </row>
    <row r="318" spans="1:1">
      <c r="A318" s="13"/>
    </row>
    <row r="319" spans="1:1">
      <c r="A319" s="13"/>
    </row>
    <row r="320" spans="1:1">
      <c r="A320" s="13"/>
    </row>
    <row r="321" spans="1:1">
      <c r="A321" s="13"/>
    </row>
    <row r="322" spans="1:1">
      <c r="A322" s="13"/>
    </row>
    <row r="323" spans="1:1">
      <c r="A323" s="13"/>
    </row>
    <row r="324" spans="1:1">
      <c r="A324" s="13"/>
    </row>
    <row r="325" spans="1:1">
      <c r="A325" s="13"/>
    </row>
    <row r="326" spans="1:1">
      <c r="A326" s="13"/>
    </row>
    <row r="327" spans="1:1">
      <c r="A327" s="13"/>
    </row>
    <row r="328" spans="1:1">
      <c r="A328" s="13"/>
    </row>
    <row r="329" spans="1:1">
      <c r="A329" s="13"/>
    </row>
    <row r="330" spans="1:1">
      <c r="A330" s="13"/>
    </row>
    <row r="331" spans="1:1">
      <c r="A331" s="13"/>
    </row>
    <row r="332" spans="1:1">
      <c r="A332" s="29"/>
    </row>
    <row r="333" spans="1:1">
      <c r="A333" s="13"/>
    </row>
    <row r="334" spans="1:1">
      <c r="A334" s="13"/>
    </row>
    <row r="335" spans="1:1">
      <c r="A335" s="13"/>
    </row>
    <row r="336" spans="1:1">
      <c r="A336" s="13"/>
    </row>
    <row r="337" spans="1:1">
      <c r="A337" s="13"/>
    </row>
    <row r="338" spans="1:1">
      <c r="A338" s="13"/>
    </row>
    <row r="339" spans="1:1">
      <c r="A339" s="13"/>
    </row>
    <row r="340" spans="1:1">
      <c r="A340" s="13"/>
    </row>
    <row r="341" spans="1:1">
      <c r="A341" s="13"/>
    </row>
    <row r="342" spans="1:1">
      <c r="A342" s="13"/>
    </row>
    <row r="343" spans="1:1">
      <c r="A343" s="13"/>
    </row>
    <row r="344" spans="1:1">
      <c r="A344" s="13"/>
    </row>
    <row r="345" spans="1:1">
      <c r="A345" s="13"/>
    </row>
    <row r="346" spans="1:1">
      <c r="A346" s="13"/>
    </row>
    <row r="347" spans="1:1">
      <c r="A347" s="13"/>
    </row>
    <row r="348" spans="1:1">
      <c r="A348" s="13"/>
    </row>
    <row r="349" spans="1:1">
      <c r="A349" s="13"/>
    </row>
    <row r="350" spans="1:1">
      <c r="A350" s="13"/>
    </row>
    <row r="351" spans="1:1">
      <c r="A351" s="13"/>
    </row>
    <row r="352" spans="1:1">
      <c r="A352" s="13"/>
    </row>
    <row r="353" spans="1:1">
      <c r="A353" s="13"/>
    </row>
    <row r="354" spans="1:1">
      <c r="A354" s="13"/>
    </row>
    <row r="355" spans="1:1">
      <c r="A355" s="13"/>
    </row>
    <row r="356" spans="1:1">
      <c r="A356" s="13"/>
    </row>
    <row r="357" spans="1:1">
      <c r="A357" s="13"/>
    </row>
    <row r="358" spans="1:1">
      <c r="A358" s="13"/>
    </row>
    <row r="359" spans="1:1">
      <c r="A359" s="13"/>
    </row>
    <row r="360" spans="1:1">
      <c r="A360" s="13"/>
    </row>
    <row r="361" spans="1:1">
      <c r="A361" s="13"/>
    </row>
    <row r="362" spans="1:1">
      <c r="A362" s="13"/>
    </row>
    <row r="363" spans="1:1">
      <c r="A363" s="13"/>
    </row>
    <row r="364" spans="1:1">
      <c r="A364" s="13"/>
    </row>
    <row r="365" spans="1:1">
      <c r="A365" s="13"/>
    </row>
    <row r="366" spans="1:1">
      <c r="A366" s="13"/>
    </row>
    <row r="367" spans="1:1">
      <c r="A367" s="13"/>
    </row>
    <row r="368" spans="1:1">
      <c r="A368" s="13"/>
    </row>
    <row r="369" spans="1:1">
      <c r="A369" s="13"/>
    </row>
    <row r="370" spans="1:1">
      <c r="A370" s="13"/>
    </row>
    <row r="371" spans="1:1">
      <c r="A371" s="13"/>
    </row>
    <row r="372" spans="1:1">
      <c r="A372" s="13"/>
    </row>
    <row r="373" spans="1:1">
      <c r="A373" s="13"/>
    </row>
    <row r="374" spans="1:1">
      <c r="A374" s="13"/>
    </row>
    <row r="375" spans="1:1">
      <c r="A375" s="13"/>
    </row>
    <row r="376" spans="1:1">
      <c r="A376" s="13"/>
    </row>
    <row r="377" spans="1:1">
      <c r="A377" s="13"/>
    </row>
    <row r="378" spans="1:1">
      <c r="A378" s="13"/>
    </row>
    <row r="379" spans="1:1">
      <c r="A379" s="13"/>
    </row>
    <row r="380" spans="1:1">
      <c r="A380" s="13"/>
    </row>
    <row r="381" spans="1:1">
      <c r="A381" s="13"/>
    </row>
    <row r="382" spans="1:1">
      <c r="A382" s="13"/>
    </row>
    <row r="383" spans="1:1">
      <c r="A383" s="13"/>
    </row>
    <row r="384" spans="1:1">
      <c r="A384" s="13"/>
    </row>
    <row r="385" spans="1:1">
      <c r="A385" s="13"/>
    </row>
    <row r="386" spans="1:1">
      <c r="A386" s="13"/>
    </row>
    <row r="387" spans="1:1">
      <c r="A387" s="13"/>
    </row>
    <row r="388" spans="1:1">
      <c r="A388" s="13"/>
    </row>
    <row r="389" spans="1:1">
      <c r="A389" s="13"/>
    </row>
    <row r="390" spans="1:1">
      <c r="A390" s="13"/>
    </row>
    <row r="391" spans="1:1">
      <c r="A391" s="13"/>
    </row>
    <row r="392" spans="1:1">
      <c r="A392" s="13"/>
    </row>
    <row r="393" spans="1:1">
      <c r="A393" s="13"/>
    </row>
    <row r="394" spans="1:1">
      <c r="A394" s="13"/>
    </row>
    <row r="395" spans="1:1">
      <c r="A395" s="13"/>
    </row>
    <row r="396" spans="1:1">
      <c r="A396" s="13"/>
    </row>
    <row r="397" spans="1:1">
      <c r="A397" s="13"/>
    </row>
    <row r="398" spans="1:1">
      <c r="A398" s="13"/>
    </row>
    <row r="399" spans="1:1">
      <c r="A399" s="13"/>
    </row>
    <row r="400" spans="1:1">
      <c r="A400" s="13"/>
    </row>
    <row r="401" spans="1:1">
      <c r="A401" s="13"/>
    </row>
    <row r="402" spans="1:1">
      <c r="A402" s="13"/>
    </row>
    <row r="403" spans="1:1">
      <c r="A403" s="13"/>
    </row>
    <row r="404" spans="1:1">
      <c r="A404" s="13"/>
    </row>
    <row r="405" spans="1:1">
      <c r="A405" s="13"/>
    </row>
    <row r="406" spans="1:1">
      <c r="A406" s="13"/>
    </row>
    <row r="407" spans="1:1">
      <c r="A407" s="13"/>
    </row>
    <row r="408" spans="1:1">
      <c r="A408" s="13"/>
    </row>
    <row r="409" spans="1:1">
      <c r="A409" s="13"/>
    </row>
    <row r="410" spans="1:1">
      <c r="A410" s="13"/>
    </row>
    <row r="411" spans="1:1">
      <c r="A411" s="13"/>
    </row>
    <row r="412" spans="1:1">
      <c r="A412" s="13"/>
    </row>
    <row r="413" spans="1:1">
      <c r="A413" s="13"/>
    </row>
    <row r="414" spans="1:1">
      <c r="A414" s="13"/>
    </row>
    <row r="415" spans="1:1">
      <c r="A415" s="13"/>
    </row>
    <row r="416" spans="1:1">
      <c r="A416" s="13"/>
    </row>
    <row r="417" spans="1:1">
      <c r="A417" s="13"/>
    </row>
    <row r="418" spans="1:1">
      <c r="A418" s="13"/>
    </row>
    <row r="419" spans="1:1">
      <c r="A419" s="13"/>
    </row>
    <row r="420" spans="1:1">
      <c r="A420" s="13"/>
    </row>
    <row r="421" spans="1:1">
      <c r="A421" s="13"/>
    </row>
    <row r="422" spans="1:1">
      <c r="A422" s="13"/>
    </row>
    <row r="423" spans="1:1">
      <c r="A423" s="13"/>
    </row>
    <row r="424" spans="1:1">
      <c r="A424" s="13"/>
    </row>
    <row r="425" spans="1:1">
      <c r="A425" s="13"/>
    </row>
    <row r="426" spans="1:1">
      <c r="A426" s="13"/>
    </row>
    <row r="427" spans="1:1">
      <c r="A427" s="13"/>
    </row>
    <row r="428" spans="1:1">
      <c r="A428" s="13"/>
    </row>
    <row r="429" spans="1:1">
      <c r="A429" s="13"/>
    </row>
    <row r="430" spans="1:1">
      <c r="A430" s="13"/>
    </row>
    <row r="431" spans="1:1">
      <c r="A431" s="13"/>
    </row>
    <row r="432" spans="1:1">
      <c r="A432" s="13"/>
    </row>
    <row r="433" spans="1:1">
      <c r="A433" s="13"/>
    </row>
    <row r="434" spans="1:1">
      <c r="A434" s="13"/>
    </row>
    <row r="435" spans="1:1">
      <c r="A435" s="13"/>
    </row>
    <row r="436" spans="1:1">
      <c r="A436" s="13"/>
    </row>
    <row r="437" spans="1:1">
      <c r="A437" s="13"/>
    </row>
    <row r="438" spans="1:1">
      <c r="A438" s="13"/>
    </row>
    <row r="439" spans="1:1">
      <c r="A439" s="13"/>
    </row>
    <row r="440" spans="1:1">
      <c r="A440" s="13"/>
    </row>
    <row r="465" spans="1:1">
      <c r="A465" s="2"/>
    </row>
    <row r="600" spans="1:1" ht="24">
      <c r="A600" s="3" t="s">
        <v>3</v>
      </c>
    </row>
    <row r="601" spans="1:1">
      <c r="A601" s="2"/>
    </row>
    <row r="630" spans="1:1" ht="24">
      <c r="A630" s="3" t="s">
        <v>72</v>
      </c>
    </row>
    <row r="671" spans="1:1" ht="24">
      <c r="A671" s="3" t="s">
        <v>73</v>
      </c>
    </row>
  </sheetData>
  <mergeCells count="26">
    <mergeCell ref="B211:B212"/>
    <mergeCell ref="B213:B214"/>
    <mergeCell ref="B215:B216"/>
    <mergeCell ref="B217:B218"/>
    <mergeCell ref="B219:B220"/>
    <mergeCell ref="B203:B204"/>
    <mergeCell ref="B205:B206"/>
    <mergeCell ref="B207:B208"/>
    <mergeCell ref="B209:B210"/>
    <mergeCell ref="U109:X109"/>
    <mergeCell ref="C109:F109"/>
    <mergeCell ref="AA93:AB93"/>
    <mergeCell ref="AA100:AB100"/>
    <mergeCell ref="Q101:T101"/>
    <mergeCell ref="U101:X101"/>
    <mergeCell ref="C101:F101"/>
    <mergeCell ref="C93:F93"/>
    <mergeCell ref="G93:J93"/>
    <mergeCell ref="M100:N100"/>
    <mergeCell ref="Q93:T93"/>
    <mergeCell ref="U93:X93"/>
    <mergeCell ref="M107:N107"/>
    <mergeCell ref="G101:J101"/>
    <mergeCell ref="G109:J109"/>
    <mergeCell ref="Q109:T109"/>
    <mergeCell ref="H2:L2"/>
  </mergeCells>
  <pageMargins left="0.7" right="0.7" top="0.75" bottom="0.75" header="0.3" footer="0.3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4C8D2FC-B878-5F4B-AF28-1CABB15B172D}">
  <dimension ref="A1:P23"/>
  <sheetViews>
    <sheetView zoomScale="89" workbookViewId="0">
      <selection activeCell="H38" sqref="H38"/>
    </sheetView>
  </sheetViews>
  <sheetFormatPr baseColWidth="10" defaultRowHeight="16"/>
  <cols>
    <col min="1" max="1" width="30.1640625" customWidth="1"/>
    <col min="2" max="2" width="19.6640625" customWidth="1"/>
    <col min="7" max="7" width="6.33203125" customWidth="1"/>
    <col min="8" max="8" width="19.33203125" style="31" customWidth="1"/>
    <col min="9" max="11" width="13.83203125" customWidth="1"/>
    <col min="12" max="12" width="4.83203125" customWidth="1"/>
    <col min="13" max="13" width="19.5" customWidth="1"/>
    <col min="14" max="14" width="15.1640625" customWidth="1"/>
    <col min="15" max="15" width="12.83203125" customWidth="1"/>
    <col min="16" max="16" width="14.83203125" customWidth="1"/>
  </cols>
  <sheetData>
    <row r="1" spans="1:16" ht="25" thickBot="1">
      <c r="A1" s="3" t="s">
        <v>95</v>
      </c>
      <c r="B1" s="46" t="s">
        <v>39</v>
      </c>
    </row>
    <row r="2" spans="1:16">
      <c r="A2" s="30"/>
      <c r="B2" s="393" t="s">
        <v>76</v>
      </c>
      <c r="C2" s="394"/>
      <c r="D2" s="394"/>
      <c r="E2" s="394"/>
      <c r="F2" s="395"/>
      <c r="H2" s="393" t="s">
        <v>99</v>
      </c>
      <c r="I2" s="394"/>
      <c r="J2" s="394"/>
      <c r="K2" s="395"/>
      <c r="M2" s="192" t="s">
        <v>16</v>
      </c>
      <c r="N2" s="65" t="s">
        <v>96</v>
      </c>
      <c r="O2" s="65" t="s">
        <v>97</v>
      </c>
      <c r="P2" s="66" t="s">
        <v>98</v>
      </c>
    </row>
    <row r="3" spans="1:16" ht="17" thickBot="1">
      <c r="A3" s="30"/>
      <c r="B3" s="396"/>
      <c r="C3" s="397"/>
      <c r="D3" s="397"/>
      <c r="E3" s="397"/>
      <c r="F3" s="398"/>
      <c r="H3" s="396"/>
      <c r="I3" s="397"/>
      <c r="J3" s="397"/>
      <c r="K3" s="398"/>
      <c r="M3" s="62" t="s">
        <v>101</v>
      </c>
      <c r="N3" s="212">
        <f>AVERAGE(I5:I6)</f>
        <v>9.6535032014880322</v>
      </c>
      <c r="O3" s="212">
        <f t="shared" ref="O3:P3" si="0">AVERAGE(J5:J6)</f>
        <v>0.93971633117225406</v>
      </c>
      <c r="P3" s="213">
        <f t="shared" si="0"/>
        <v>31.556477832341997</v>
      </c>
    </row>
    <row r="4" spans="1:16">
      <c r="A4" s="30"/>
      <c r="B4" s="64"/>
      <c r="C4" s="65" t="s">
        <v>77</v>
      </c>
      <c r="D4" s="65" t="s">
        <v>96</v>
      </c>
      <c r="E4" s="65" t="s">
        <v>97</v>
      </c>
      <c r="F4" s="66" t="s">
        <v>98</v>
      </c>
      <c r="H4" s="64"/>
      <c r="I4" s="65" t="s">
        <v>96</v>
      </c>
      <c r="J4" s="65" t="s">
        <v>97</v>
      </c>
      <c r="K4" s="66" t="s">
        <v>98</v>
      </c>
      <c r="M4" s="62" t="s">
        <v>104</v>
      </c>
      <c r="N4" s="212">
        <f>AVERAGE(I7:I8)</f>
        <v>6.7357194461483925</v>
      </c>
      <c r="O4" s="212">
        <f t="shared" ref="O4:P4" si="1">AVERAGE(J7:J8)</f>
        <v>1.5453785561854536</v>
      </c>
      <c r="P4" s="213">
        <f t="shared" si="1"/>
        <v>28.947793769096911</v>
      </c>
    </row>
    <row r="5" spans="1:16">
      <c r="A5" s="30"/>
      <c r="B5" s="62" t="s">
        <v>101</v>
      </c>
      <c r="C5" s="68">
        <v>25.306687745619801</v>
      </c>
      <c r="D5" s="68">
        <v>21.975109272614354</v>
      </c>
      <c r="E5" s="68">
        <v>25.5956349212113</v>
      </c>
      <c r="F5" s="69">
        <v>20.3753567682195</v>
      </c>
      <c r="H5" s="62" t="s">
        <v>101</v>
      </c>
      <c r="I5" s="79">
        <v>11.251749209128892</v>
      </c>
      <c r="J5" s="79">
        <v>0.91481488682923073</v>
      </c>
      <c r="K5" s="80">
        <v>34.103074442681141</v>
      </c>
      <c r="M5" s="62" t="s">
        <v>105</v>
      </c>
      <c r="N5" s="212">
        <f>AVERAGE(I9:I10)</f>
        <v>19.966306889662036</v>
      </c>
      <c r="O5" s="212">
        <f t="shared" ref="O5:P5" si="2">AVERAGE(J9:J10)</f>
        <v>2.0800225339921967</v>
      </c>
      <c r="P5" s="213">
        <f t="shared" si="2"/>
        <v>82.584641557949908</v>
      </c>
    </row>
    <row r="6" spans="1:16">
      <c r="A6" s="30"/>
      <c r="B6" s="62"/>
      <c r="C6" s="68">
        <v>25.627685593009002</v>
      </c>
      <c r="D6" s="68">
        <v>22.457256016277753</v>
      </c>
      <c r="E6" s="68">
        <v>25.5191573685624</v>
      </c>
      <c r="F6" s="69">
        <v>20.608714185846601</v>
      </c>
      <c r="H6" s="62"/>
      <c r="I6" s="79">
        <v>8.0552571938471704</v>
      </c>
      <c r="J6" s="79">
        <v>0.96461777551527728</v>
      </c>
      <c r="K6" s="80">
        <v>29.00988122200285</v>
      </c>
      <c r="M6" s="62" t="s">
        <v>85</v>
      </c>
      <c r="N6" s="212">
        <f>AVERAGE(I11:I12)</f>
        <v>15.537574201858838</v>
      </c>
      <c r="O6" s="212">
        <f t="shared" ref="O6:P6" si="3">AVERAGE(J11:J12)</f>
        <v>2.1121844213642396</v>
      </c>
      <c r="P6" s="213">
        <f t="shared" si="3"/>
        <v>28.313809891343457</v>
      </c>
    </row>
    <row r="7" spans="1:16">
      <c r="A7" s="30"/>
      <c r="B7" s="62" t="s">
        <v>104</v>
      </c>
      <c r="C7" s="68">
        <v>25.586943150484402</v>
      </c>
      <c r="D7" s="68">
        <v>22.670896764273099</v>
      </c>
      <c r="E7" s="68">
        <v>24.9495135807324</v>
      </c>
      <c r="F7" s="69">
        <v>20.7364865999408</v>
      </c>
      <c r="H7" s="62" t="s">
        <v>104</v>
      </c>
      <c r="I7" s="79">
        <v>7.4785520945196637</v>
      </c>
      <c r="J7" s="79">
        <v>1.5412940890057438</v>
      </c>
      <c r="K7" s="80">
        <v>28.584658403726454</v>
      </c>
      <c r="M7" s="62" t="s">
        <v>106</v>
      </c>
      <c r="N7" s="212">
        <f>AVERAGE(I13:I14)</f>
        <v>26.144827701672583</v>
      </c>
      <c r="O7" s="212">
        <f t="shared" ref="O7:P7" si="4">AVERAGE(J13:J14)</f>
        <v>2.2565471156009824</v>
      </c>
      <c r="P7" s="213">
        <f t="shared" si="4"/>
        <v>27.432255401944715</v>
      </c>
    </row>
    <row r="8" spans="1:16">
      <c r="A8" s="30"/>
      <c r="B8" s="62"/>
      <c r="C8" s="68">
        <v>25.560368338540201</v>
      </c>
      <c r="D8" s="68">
        <v>22.9904046220353</v>
      </c>
      <c r="E8" s="68">
        <v>24.941887417883901</v>
      </c>
      <c r="F8" s="69">
        <v>20.700288948522001</v>
      </c>
      <c r="H8" s="62"/>
      <c r="I8" s="79">
        <v>5.9928867977771212</v>
      </c>
      <c r="J8" s="79">
        <v>1.5494630233651632</v>
      </c>
      <c r="K8" s="80">
        <v>29.310929134467372</v>
      </c>
      <c r="M8" s="62" t="s">
        <v>107</v>
      </c>
      <c r="N8" s="212">
        <f>AVERAGE(I15:I16)</f>
        <v>15.139990996053132</v>
      </c>
      <c r="O8" s="212">
        <f t="shared" ref="O8:P8" si="5">AVERAGE(J15:J16)</f>
        <v>1.5822479876812283</v>
      </c>
      <c r="P8" s="213">
        <f t="shared" si="5"/>
        <v>25.326557351447949</v>
      </c>
    </row>
    <row r="9" spans="1:16">
      <c r="A9" s="30"/>
      <c r="B9" s="62" t="s">
        <v>105</v>
      </c>
      <c r="C9" s="68">
        <v>26.1139688667703</v>
      </c>
      <c r="D9" s="68">
        <v>21.793468007727746</v>
      </c>
      <c r="E9" s="68">
        <v>25.044527055904101</v>
      </c>
      <c r="F9" s="69">
        <v>19.740580897753102</v>
      </c>
      <c r="H9" s="62" t="s">
        <v>105</v>
      </c>
      <c r="I9" s="79">
        <v>20.408936874291207</v>
      </c>
      <c r="J9" s="79">
        <v>2.1436510510366062</v>
      </c>
      <c r="K9" s="80">
        <v>84.683925264152066</v>
      </c>
      <c r="M9" s="62" t="s">
        <v>108</v>
      </c>
      <c r="N9" s="212">
        <f>AVERAGE(I17:I18)</f>
        <v>19.146031844558561</v>
      </c>
      <c r="O9" s="212">
        <f t="shared" ref="O9:P9" si="6">AVERAGE(J17:J18)</f>
        <v>2.6703690933583086</v>
      </c>
      <c r="P9" s="213">
        <f t="shared" si="6"/>
        <v>11.704962635759706</v>
      </c>
    </row>
    <row r="10" spans="1:16">
      <c r="A10" s="30"/>
      <c r="B10" s="62"/>
      <c r="C10" s="68">
        <v>26.175225403726898</v>
      </c>
      <c r="D10" s="68">
        <v>21.857444258305147</v>
      </c>
      <c r="E10" s="68">
        <v>25.1328195565527</v>
      </c>
      <c r="F10" s="69">
        <v>19.8139426928612</v>
      </c>
      <c r="H10" s="62"/>
      <c r="I10" s="79">
        <v>19.523676905032865</v>
      </c>
      <c r="J10" s="79">
        <v>2.0163940169477876</v>
      </c>
      <c r="K10" s="80">
        <v>80.485357851747764</v>
      </c>
      <c r="M10" s="62" t="s">
        <v>109</v>
      </c>
      <c r="N10" s="212">
        <f>AVERAGE(I19:I20)</f>
        <v>9.1113913846768213</v>
      </c>
      <c r="O10" s="212">
        <f t="shared" ref="O10:P10" si="7">AVERAGE(J19:J20)</f>
        <v>1.637043170091478</v>
      </c>
      <c r="P10" s="213">
        <f t="shared" si="7"/>
        <v>16.317479326053892</v>
      </c>
    </row>
    <row r="11" spans="1:16">
      <c r="A11" s="30"/>
      <c r="B11" s="62" t="s">
        <v>85</v>
      </c>
      <c r="C11" s="68">
        <v>24.5460548473296</v>
      </c>
      <c r="D11" s="68">
        <v>20.642793752297198</v>
      </c>
      <c r="E11" s="68">
        <v>23.528194237031101</v>
      </c>
      <c r="F11" s="69">
        <v>19.736004271229799</v>
      </c>
      <c r="H11" s="62" t="s">
        <v>85</v>
      </c>
      <c r="I11" s="79">
        <v>15.305790326794238</v>
      </c>
      <c r="J11" s="79">
        <v>2.0713985325847615</v>
      </c>
      <c r="K11" s="80">
        <v>28.696345544051017</v>
      </c>
      <c r="M11" s="62" t="s">
        <v>110</v>
      </c>
      <c r="N11" s="212">
        <f>AVERAGE(I21:I22)</f>
        <v>12.247656475625622</v>
      </c>
      <c r="O11" s="212">
        <f t="shared" ref="O11:P11" si="8">AVERAGE(J21:J22)</f>
        <v>1.6675082294592394</v>
      </c>
      <c r="P11" s="213">
        <f t="shared" si="8"/>
        <v>22.582118082744429</v>
      </c>
    </row>
    <row r="12" spans="1:16">
      <c r="A12" s="30"/>
      <c r="B12" s="62"/>
      <c r="C12" s="68">
        <v>24.611543930053699</v>
      </c>
      <c r="D12" s="68">
        <v>20.599747360250898</v>
      </c>
      <c r="E12" s="68">
        <v>23.4724709640791</v>
      </c>
      <c r="F12" s="69">
        <v>19.774989902219101</v>
      </c>
      <c r="H12" s="62"/>
      <c r="I12" s="79">
        <v>15.769358076923437</v>
      </c>
      <c r="J12" s="79">
        <v>2.1529703101437172</v>
      </c>
      <c r="K12" s="80">
        <v>27.931274238635897</v>
      </c>
      <c r="M12" s="73"/>
      <c r="N12" s="10"/>
      <c r="O12" s="10"/>
      <c r="P12" s="11"/>
    </row>
    <row r="13" spans="1:16">
      <c r="A13" s="30"/>
      <c r="B13" s="62" t="s">
        <v>106</v>
      </c>
      <c r="C13" s="68">
        <v>25.569401375969399</v>
      </c>
      <c r="D13" s="68">
        <v>20.910805579786452</v>
      </c>
      <c r="E13" s="68">
        <v>24.4960660831014</v>
      </c>
      <c r="F13" s="69">
        <v>20.7907276920205</v>
      </c>
      <c r="H13" s="62" t="s">
        <v>106</v>
      </c>
      <c r="I13" s="79">
        <v>24.862225302376487</v>
      </c>
      <c r="J13" s="79">
        <v>2.0714241916657605</v>
      </c>
      <c r="K13" s="80">
        <v>27.02010570965906</v>
      </c>
      <c r="M13" s="184" t="s">
        <v>49</v>
      </c>
      <c r="N13" s="211" t="s">
        <v>96</v>
      </c>
      <c r="O13" s="211" t="s">
        <v>97</v>
      </c>
      <c r="P13" s="214" t="s">
        <v>98</v>
      </c>
    </row>
    <row r="14" spans="1:16">
      <c r="A14" s="30"/>
      <c r="B14" s="62"/>
      <c r="C14" s="68">
        <v>25.5239768355897</v>
      </c>
      <c r="D14" s="68">
        <v>20.769141560207249</v>
      </c>
      <c r="E14" s="68">
        <v>24.258820854057099</v>
      </c>
      <c r="F14" s="69">
        <v>20.747373541628502</v>
      </c>
      <c r="H14" s="62"/>
      <c r="I14" s="79">
        <v>27.427430100968675</v>
      </c>
      <c r="J14" s="79">
        <v>2.4416700395362039</v>
      </c>
      <c r="K14" s="80">
        <v>27.844405094230375</v>
      </c>
      <c r="M14" s="62" t="s">
        <v>101</v>
      </c>
      <c r="N14" s="10">
        <f>STDEV(I5:I6)</f>
        <v>2.2602611800143553</v>
      </c>
      <c r="O14" s="10">
        <f t="shared" ref="O14:P14" si="9">STDEV(J5:J6)</f>
        <v>3.5215960312582298E-2</v>
      </c>
      <c r="P14" s="11">
        <f t="shared" si="9"/>
        <v>3.6014314642349716</v>
      </c>
    </row>
    <row r="15" spans="1:16">
      <c r="A15" s="30"/>
      <c r="B15" s="62" t="s">
        <v>107</v>
      </c>
      <c r="C15" s="68">
        <v>24.943017800571301</v>
      </c>
      <c r="D15" s="68">
        <v>20.867398910791049</v>
      </c>
      <c r="E15" s="68">
        <v>24.205026005196402</v>
      </c>
      <c r="F15" s="69">
        <v>20.2392680166658</v>
      </c>
      <c r="H15" s="62" t="s">
        <v>107</v>
      </c>
      <c r="I15" s="79">
        <v>16.955363620809081</v>
      </c>
      <c r="J15" s="79">
        <v>1.6771860373922691</v>
      </c>
      <c r="K15" s="80">
        <v>26.205554178922316</v>
      </c>
      <c r="M15" s="62" t="s">
        <v>84</v>
      </c>
      <c r="N15" s="10">
        <f>STDEV(I7:I8)</f>
        <v>1.0505240059001772</v>
      </c>
      <c r="O15" s="10">
        <f t="shared" ref="O15:P15" si="10">STDEV(J7:J8)</f>
        <v>5.7763088806132038E-3</v>
      </c>
      <c r="P15" s="11">
        <f t="shared" si="10"/>
        <v>0.5135509586842123</v>
      </c>
    </row>
    <row r="16" spans="1:16">
      <c r="A16" s="30"/>
      <c r="B16" s="62"/>
      <c r="C16" s="68">
        <v>24.959119659584498</v>
      </c>
      <c r="D16" s="68">
        <v>21.215046421659849</v>
      </c>
      <c r="E16" s="68">
        <v>24.37836341061</v>
      </c>
      <c r="F16" s="69">
        <v>20.339450120751302</v>
      </c>
      <c r="H16" s="62"/>
      <c r="I16" s="79">
        <v>13.324618371297182</v>
      </c>
      <c r="J16" s="79">
        <v>1.4873099379701875</v>
      </c>
      <c r="K16" s="80">
        <v>24.447560523973582</v>
      </c>
      <c r="M16" s="62" t="s">
        <v>85</v>
      </c>
      <c r="N16" s="10">
        <f>STDEV(I9:I10)</f>
        <v>0.62597332737556854</v>
      </c>
      <c r="O16" s="10">
        <f t="shared" ref="O16:P16" si="11">STDEV(J9:J10)</f>
        <v>8.9984311757891275E-2</v>
      </c>
      <c r="P16" s="11">
        <f t="shared" si="11"/>
        <v>2.9688354885799373</v>
      </c>
    </row>
    <row r="17" spans="1:16">
      <c r="A17" s="30"/>
      <c r="B17" s="62" t="s">
        <v>108</v>
      </c>
      <c r="C17" s="68">
        <v>26.601308402636501</v>
      </c>
      <c r="D17" s="68">
        <v>22.496222616310007</v>
      </c>
      <c r="E17" s="68">
        <v>25.242612457401101</v>
      </c>
      <c r="F17" s="69">
        <v>23.0601991106555</v>
      </c>
      <c r="H17" s="62" t="s">
        <v>108</v>
      </c>
      <c r="I17" s="79">
        <v>18.058659096283158</v>
      </c>
      <c r="J17" s="79">
        <v>2.6911616027832683</v>
      </c>
      <c r="K17" s="80">
        <v>12.215511530992863</v>
      </c>
      <c r="M17" s="62" t="s">
        <v>86</v>
      </c>
      <c r="N17" s="10">
        <f>STDEV(I11:I12)</f>
        <v>0.32779189965574768</v>
      </c>
      <c r="O17" s="10">
        <f t="shared" ref="O17:P17" si="12">STDEV(J11:J12)</f>
        <v>5.7679957065378235E-2</v>
      </c>
      <c r="P17" s="11">
        <f t="shared" si="12"/>
        <v>0.54098710815027529</v>
      </c>
    </row>
    <row r="18" spans="1:16">
      <c r="A18" s="30"/>
      <c r="B18" s="62"/>
      <c r="C18" s="68">
        <v>26.740374565422101</v>
      </c>
      <c r="D18" s="68">
        <v>22.332174292383105</v>
      </c>
      <c r="E18" s="68">
        <v>25.265079656076601</v>
      </c>
      <c r="F18" s="69">
        <v>23.1861344139467</v>
      </c>
      <c r="H18" s="62"/>
      <c r="I18" s="79">
        <v>20.233404592833963</v>
      </c>
      <c r="J18" s="79">
        <v>2.6495765839333489</v>
      </c>
      <c r="K18" s="80">
        <v>11.194413740526549</v>
      </c>
      <c r="M18" s="62" t="s">
        <v>87</v>
      </c>
      <c r="N18" s="10">
        <f>STDEV(I13:I14)</f>
        <v>1.8138737082168077</v>
      </c>
      <c r="O18" s="10">
        <f t="shared" ref="O18:P18" si="13">STDEV(J13:J14)</f>
        <v>0.26180334973535335</v>
      </c>
      <c r="P18" s="11">
        <f t="shared" si="13"/>
        <v>0.58286768455827476</v>
      </c>
    </row>
    <row r="19" spans="1:16">
      <c r="A19" s="30"/>
      <c r="B19" s="62" t="s">
        <v>109</v>
      </c>
      <c r="C19" s="68">
        <v>24.9983739400449</v>
      </c>
      <c r="D19" s="68">
        <v>21.976453539180351</v>
      </c>
      <c r="E19" s="68">
        <v>24.313323384238899</v>
      </c>
      <c r="F19" s="69">
        <v>20.989149331319499</v>
      </c>
      <c r="H19" s="62" t="s">
        <v>109</v>
      </c>
      <c r="I19" s="79">
        <v>7.9576573914230115</v>
      </c>
      <c r="J19" s="79">
        <v>1.5751333172123578</v>
      </c>
      <c r="K19" s="80">
        <v>15.775873621427841</v>
      </c>
      <c r="M19" s="62" t="s">
        <v>327</v>
      </c>
      <c r="N19" s="10">
        <f>STDEV(I15:I16)</f>
        <v>2.5673245866906971</v>
      </c>
      <c r="O19" s="10">
        <f t="shared" ref="O19:P19" si="14">STDEV(J15:J16)</f>
        <v>0.134262677486605</v>
      </c>
      <c r="P19" s="11">
        <f t="shared" si="14"/>
        <v>1.2430892346971736</v>
      </c>
    </row>
    <row r="20" spans="1:16">
      <c r="A20" s="30"/>
      <c r="B20" s="62"/>
      <c r="C20" s="68">
        <v>24.939220711615299</v>
      </c>
      <c r="D20" s="68">
        <v>21.609117982355052</v>
      </c>
      <c r="E20" s="68">
        <v>24.204151364105101</v>
      </c>
      <c r="F20" s="69">
        <v>20.893342989889302</v>
      </c>
      <c r="H20" s="62"/>
      <c r="I20" s="79">
        <v>10.26512537793063</v>
      </c>
      <c r="J20" s="79">
        <v>1.6989530229705985</v>
      </c>
      <c r="K20" s="80">
        <v>16.859085030679942</v>
      </c>
      <c r="M20" s="62" t="s">
        <v>328</v>
      </c>
      <c r="N20" s="10">
        <f>STDEV(I17:I18)</f>
        <v>1.5377772879659801</v>
      </c>
      <c r="O20" s="10">
        <f t="shared" ref="O20:P20" si="15">STDEV(J17:J18)</f>
        <v>2.9405048824548401E-2</v>
      </c>
      <c r="P20" s="11">
        <f t="shared" si="15"/>
        <v>0.72202517189333093</v>
      </c>
    </row>
    <row r="21" spans="1:16">
      <c r="A21" s="30"/>
      <c r="B21" s="62" t="s">
        <v>110</v>
      </c>
      <c r="C21" s="68">
        <v>24.931087567884401</v>
      </c>
      <c r="D21" s="68">
        <v>21.453449883327249</v>
      </c>
      <c r="E21" s="68">
        <v>24.176018897968799</v>
      </c>
      <c r="F21" s="69">
        <v>20.468497615672899</v>
      </c>
      <c r="H21" s="62" t="s">
        <v>110</v>
      </c>
      <c r="I21" s="79">
        <v>10.756984908394365</v>
      </c>
      <c r="J21" s="79">
        <v>1.6297298519995094</v>
      </c>
      <c r="K21" s="80">
        <v>21.290739007833412</v>
      </c>
      <c r="M21" s="62" t="s">
        <v>329</v>
      </c>
      <c r="N21" s="10">
        <f>STDEV(I19:I20)</f>
        <v>1.6316262606303982</v>
      </c>
      <c r="O21" s="10">
        <f t="shared" ref="O21:P21" si="16">STDEV(J19:J20)</f>
        <v>8.7553753586174968E-2</v>
      </c>
      <c r="P21" s="11">
        <f t="shared" si="16"/>
        <v>0.76594613294079716</v>
      </c>
    </row>
    <row r="22" spans="1:16" ht="17" thickBot="1">
      <c r="A22" s="30"/>
      <c r="B22" s="70"/>
      <c r="C22" s="71">
        <v>24.830215907295901</v>
      </c>
      <c r="D22" s="71">
        <v>21.100517204125449</v>
      </c>
      <c r="E22" s="71">
        <v>24.1106375047152</v>
      </c>
      <c r="F22" s="72">
        <v>20.303313724693201</v>
      </c>
      <c r="H22" s="70"/>
      <c r="I22" s="81">
        <v>13.738328042856878</v>
      </c>
      <c r="J22" s="81">
        <v>1.7052866069189696</v>
      </c>
      <c r="K22" s="82">
        <v>23.873497157655443</v>
      </c>
      <c r="M22" s="63" t="s">
        <v>330</v>
      </c>
      <c r="N22" s="6">
        <f>STDEV(I21:I22)</f>
        <v>2.1081279474224006</v>
      </c>
      <c r="O22" s="6">
        <f t="shared" ref="O22:P22" si="17">STDEV(J21:J22)</f>
        <v>5.3426693768000362E-2</v>
      </c>
      <c r="P22" s="12">
        <f t="shared" si="17"/>
        <v>1.8262858019039787</v>
      </c>
    </row>
    <row r="23" spans="1:16">
      <c r="A23" s="30"/>
    </row>
  </sheetData>
  <mergeCells count="2">
    <mergeCell ref="B2:F3"/>
    <mergeCell ref="H2:K3"/>
  </mergeCells>
  <pageMargins left="0.7" right="0.7" top="0.75" bottom="0.75" header="0.3" footer="0.3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433410B-7C1F-6848-BE55-9CB10E63E959}">
  <dimension ref="A1:AS101"/>
  <sheetViews>
    <sheetView topLeftCell="R1" zoomScale="75" workbookViewId="0">
      <selection activeCell="R25" sqref="R25:T32"/>
    </sheetView>
  </sheetViews>
  <sheetFormatPr baseColWidth="10" defaultRowHeight="16"/>
  <cols>
    <col min="1" max="1" width="30.1640625" customWidth="1"/>
    <col min="2" max="2" width="25.5" style="35" customWidth="1"/>
    <col min="3" max="21" width="12.83203125" style="35" customWidth="1"/>
    <col min="22" max="22" width="22" style="35" customWidth="1"/>
    <col min="23" max="27" width="12.83203125" style="35" customWidth="1"/>
    <col min="28" max="28" width="18.83203125" style="35" customWidth="1"/>
    <col min="29" max="30" width="12.83203125" style="35" customWidth="1"/>
    <col min="31" max="31" width="18.1640625" style="35" customWidth="1"/>
    <col min="32" max="35" width="12.83203125" style="35" customWidth="1"/>
    <col min="36" max="36" width="7.5" style="35" customWidth="1"/>
    <col min="37" max="37" width="20.1640625" style="35" customWidth="1"/>
    <col min="38" max="40" width="12.83203125" style="35" customWidth="1"/>
    <col min="41" max="41" width="8.6640625" style="35" customWidth="1"/>
    <col min="42" max="44" width="13.83203125" style="35" customWidth="1"/>
    <col min="45" max="45" width="5.5" style="35" customWidth="1"/>
    <col min="46" max="46" width="17.83203125" style="35" customWidth="1"/>
    <col min="47" max="49" width="13.83203125" style="35" customWidth="1"/>
    <col min="50" max="16384" width="10.83203125" style="35"/>
  </cols>
  <sheetData>
    <row r="1" spans="1:45" ht="25" thickBot="1">
      <c r="A1" s="3" t="s">
        <v>119</v>
      </c>
      <c r="B1" s="101" t="s">
        <v>121</v>
      </c>
    </row>
    <row r="2" spans="1:45">
      <c r="A2" s="30"/>
      <c r="B2" s="89" t="s">
        <v>115</v>
      </c>
      <c r="C2" s="411" t="s">
        <v>43</v>
      </c>
      <c r="D2" s="411"/>
      <c r="E2" s="411"/>
      <c r="F2" s="411"/>
      <c r="G2" s="411"/>
      <c r="H2" s="411"/>
      <c r="I2" s="411" t="s">
        <v>44</v>
      </c>
      <c r="J2" s="411"/>
      <c r="K2" s="411"/>
      <c r="L2" s="411"/>
      <c r="M2" s="411"/>
      <c r="N2" s="411"/>
      <c r="O2" s="411" t="s">
        <v>45</v>
      </c>
      <c r="P2" s="411"/>
      <c r="Q2" s="411"/>
      <c r="R2" s="411"/>
      <c r="S2" s="411"/>
      <c r="T2" s="411"/>
      <c r="U2" s="90"/>
      <c r="V2" s="90"/>
      <c r="W2" s="90"/>
      <c r="X2" s="90"/>
      <c r="Y2" s="90"/>
      <c r="Z2" s="90"/>
      <c r="AA2" s="90"/>
      <c r="AB2" s="90"/>
      <c r="AC2" s="90"/>
      <c r="AD2" s="90"/>
      <c r="AE2" s="97"/>
    </row>
    <row r="3" spans="1:45">
      <c r="A3" s="30"/>
      <c r="B3" s="91"/>
      <c r="C3" s="410" t="s">
        <v>61</v>
      </c>
      <c r="D3" s="410"/>
      <c r="E3" s="410"/>
      <c r="F3" s="410" t="s">
        <v>64</v>
      </c>
      <c r="G3" s="410"/>
      <c r="H3" s="410"/>
      <c r="I3" s="410" t="s">
        <v>61</v>
      </c>
      <c r="J3" s="410"/>
      <c r="K3" s="410"/>
      <c r="L3" s="410" t="s">
        <v>64</v>
      </c>
      <c r="M3" s="410"/>
      <c r="N3" s="410"/>
      <c r="O3" s="410" t="s">
        <v>61</v>
      </c>
      <c r="P3" s="410"/>
      <c r="Q3" s="410"/>
      <c r="R3" s="410" t="s">
        <v>64</v>
      </c>
      <c r="S3" s="410"/>
      <c r="T3" s="410"/>
      <c r="U3" s="49"/>
      <c r="V3" s="49"/>
      <c r="W3" s="49"/>
      <c r="X3" s="49"/>
      <c r="Y3" s="49"/>
      <c r="Z3" s="49"/>
      <c r="AA3" s="49"/>
      <c r="AB3" s="49"/>
      <c r="AC3" s="44"/>
      <c r="AD3" s="49"/>
      <c r="AE3" s="43"/>
      <c r="AG3" s="85"/>
    </row>
    <row r="4" spans="1:45">
      <c r="A4" s="30"/>
      <c r="B4" s="91"/>
      <c r="C4" s="44" t="s">
        <v>60</v>
      </c>
      <c r="D4" s="44" t="s">
        <v>111</v>
      </c>
      <c r="E4" s="44" t="s">
        <v>112</v>
      </c>
      <c r="F4" s="44" t="s">
        <v>60</v>
      </c>
      <c r="G4" s="44" t="s">
        <v>111</v>
      </c>
      <c r="H4" s="44" t="s">
        <v>112</v>
      </c>
      <c r="I4" s="44" t="s">
        <v>60</v>
      </c>
      <c r="J4" s="44" t="s">
        <v>111</v>
      </c>
      <c r="K4" s="44" t="s">
        <v>112</v>
      </c>
      <c r="L4" s="44" t="s">
        <v>60</v>
      </c>
      <c r="M4" s="44" t="s">
        <v>111</v>
      </c>
      <c r="N4" s="44" t="s">
        <v>112</v>
      </c>
      <c r="O4" s="44" t="s">
        <v>60</v>
      </c>
      <c r="P4" s="44" t="s">
        <v>111</v>
      </c>
      <c r="Q4" s="44" t="s">
        <v>112</v>
      </c>
      <c r="R4" s="44" t="s">
        <v>60</v>
      </c>
      <c r="S4" s="44" t="s">
        <v>111</v>
      </c>
      <c r="T4" s="44" t="s">
        <v>112</v>
      </c>
      <c r="U4" s="49"/>
      <c r="V4" s="49"/>
      <c r="W4" s="49"/>
      <c r="X4" s="44" t="s">
        <v>60</v>
      </c>
      <c r="Y4" s="44" t="s">
        <v>111</v>
      </c>
      <c r="Z4" s="44" t="s">
        <v>112</v>
      </c>
      <c r="AA4" s="44"/>
      <c r="AE4" s="95"/>
    </row>
    <row r="5" spans="1:45">
      <c r="A5" s="30"/>
      <c r="B5" s="57"/>
      <c r="C5" s="92">
        <v>25577</v>
      </c>
      <c r="D5" s="92">
        <v>25844</v>
      </c>
      <c r="E5" s="92">
        <v>21658</v>
      </c>
      <c r="F5" s="92">
        <v>18078</v>
      </c>
      <c r="G5" s="92">
        <v>19916</v>
      </c>
      <c r="H5" s="92">
        <v>25022</v>
      </c>
      <c r="I5" s="92">
        <v>30720</v>
      </c>
      <c r="J5" s="92">
        <v>19956</v>
      </c>
      <c r="K5" s="92">
        <v>18378</v>
      </c>
      <c r="L5" s="92">
        <v>16787</v>
      </c>
      <c r="M5" s="92">
        <v>26253</v>
      </c>
      <c r="N5" s="92">
        <v>18399</v>
      </c>
      <c r="O5" s="49">
        <v>16268</v>
      </c>
      <c r="P5" s="49">
        <v>14008</v>
      </c>
      <c r="Q5" s="93">
        <v>13855</v>
      </c>
      <c r="R5" s="49">
        <v>20030</v>
      </c>
      <c r="S5" s="49">
        <v>20142</v>
      </c>
      <c r="T5" s="93">
        <v>16990</v>
      </c>
      <c r="U5" s="49"/>
      <c r="V5" s="412" t="s">
        <v>61</v>
      </c>
      <c r="W5" s="53" t="s">
        <v>43</v>
      </c>
      <c r="X5" s="49">
        <f>C18/C18</f>
        <v>1</v>
      </c>
      <c r="Y5" s="49">
        <f>D18/C18</f>
        <v>0.94682437369674866</v>
      </c>
      <c r="Z5" s="93">
        <f>E18/C18</f>
        <v>0.61440690552430066</v>
      </c>
      <c r="AA5" s="49"/>
      <c r="AE5" s="95"/>
    </row>
    <row r="6" spans="1:45">
      <c r="A6" s="30"/>
      <c r="B6" s="57"/>
      <c r="C6" s="92">
        <v>31062</v>
      </c>
      <c r="D6" s="92">
        <v>34245</v>
      </c>
      <c r="E6" s="92">
        <v>18392</v>
      </c>
      <c r="F6" s="92">
        <v>20813</v>
      </c>
      <c r="G6" s="92">
        <v>15560</v>
      </c>
      <c r="H6" s="92">
        <v>19065</v>
      </c>
      <c r="I6" s="92">
        <v>9907</v>
      </c>
      <c r="J6" s="92">
        <v>22492</v>
      </c>
      <c r="K6" s="92">
        <v>26577</v>
      </c>
      <c r="L6" s="92">
        <v>26256</v>
      </c>
      <c r="M6" s="92">
        <v>26658</v>
      </c>
      <c r="N6" s="92">
        <v>32232</v>
      </c>
      <c r="O6" s="49">
        <v>13244</v>
      </c>
      <c r="P6" s="49">
        <v>6843</v>
      </c>
      <c r="Q6" s="93">
        <v>10265</v>
      </c>
      <c r="R6" s="49">
        <v>15092</v>
      </c>
      <c r="S6" s="49">
        <v>12285</v>
      </c>
      <c r="T6" s="93">
        <v>14498</v>
      </c>
      <c r="U6" s="49"/>
      <c r="V6" s="412"/>
      <c r="W6" s="53" t="s">
        <v>44</v>
      </c>
      <c r="X6" s="49">
        <f>I18/I18</f>
        <v>1</v>
      </c>
      <c r="Y6" s="49">
        <f>J18/I18</f>
        <v>0.89653304764455555</v>
      </c>
      <c r="Z6" s="93">
        <f>K18/I18</f>
        <v>0.85158765586405971</v>
      </c>
      <c r="AA6" s="49"/>
      <c r="AB6" s="323" t="s">
        <v>16</v>
      </c>
      <c r="AC6" s="323" t="s">
        <v>60</v>
      </c>
      <c r="AD6" s="323" t="s">
        <v>111</v>
      </c>
      <c r="AE6" s="43" t="s">
        <v>112</v>
      </c>
    </row>
    <row r="7" spans="1:45">
      <c r="A7" s="30"/>
      <c r="B7" s="57"/>
      <c r="C7" s="92">
        <v>24914</v>
      </c>
      <c r="D7" s="92">
        <v>34884</v>
      </c>
      <c r="E7" s="92">
        <v>16492</v>
      </c>
      <c r="F7" s="92">
        <v>20931</v>
      </c>
      <c r="G7" s="92">
        <v>28350</v>
      </c>
      <c r="H7" s="92">
        <v>29107</v>
      </c>
      <c r="I7" s="92">
        <v>29578</v>
      </c>
      <c r="J7" s="92">
        <v>24738</v>
      </c>
      <c r="K7" s="92">
        <v>22575</v>
      </c>
      <c r="L7" s="92">
        <v>35210</v>
      </c>
      <c r="M7" s="92">
        <v>33304</v>
      </c>
      <c r="N7" s="92">
        <v>19195</v>
      </c>
      <c r="O7" s="49">
        <v>17459</v>
      </c>
      <c r="P7" s="49">
        <v>12142</v>
      </c>
      <c r="Q7" s="93">
        <v>7885</v>
      </c>
      <c r="R7" s="49">
        <v>17292</v>
      </c>
      <c r="S7" s="49">
        <v>15346</v>
      </c>
      <c r="T7" s="93">
        <v>10008</v>
      </c>
      <c r="U7" s="49"/>
      <c r="V7" s="412"/>
      <c r="W7" s="53" t="s">
        <v>45</v>
      </c>
      <c r="X7" s="49">
        <f>O18/O18</f>
        <v>1</v>
      </c>
      <c r="Y7" s="49">
        <f>P18/O18</f>
        <v>0.93438302918505833</v>
      </c>
      <c r="Z7" s="93">
        <f>Q18/O18</f>
        <v>0.76969003228144151</v>
      </c>
      <c r="AA7" s="49"/>
      <c r="AB7" s="325" t="s">
        <v>61</v>
      </c>
      <c r="AC7" s="323">
        <f>AVERAGE(X5:X7)</f>
        <v>1</v>
      </c>
      <c r="AD7" s="371">
        <f>AVERAGE(Y5:Y7)</f>
        <v>0.92591348350878755</v>
      </c>
      <c r="AE7" s="43">
        <f>AVERAGE(Z5:Z7)</f>
        <v>0.74522819788993411</v>
      </c>
    </row>
    <row r="8" spans="1:45">
      <c r="A8" s="30"/>
      <c r="B8" s="57"/>
      <c r="C8" s="92">
        <v>25972</v>
      </c>
      <c r="D8" s="92">
        <v>27550</v>
      </c>
      <c r="E8" s="92">
        <v>18535</v>
      </c>
      <c r="F8" s="92">
        <v>23997</v>
      </c>
      <c r="G8" s="92">
        <v>25633</v>
      </c>
      <c r="H8" s="92">
        <v>28652</v>
      </c>
      <c r="I8" s="92">
        <v>31735</v>
      </c>
      <c r="J8" s="92">
        <v>26493</v>
      </c>
      <c r="K8" s="92">
        <v>24648</v>
      </c>
      <c r="L8" s="92">
        <v>24089</v>
      </c>
      <c r="M8" s="92">
        <v>22927</v>
      </c>
      <c r="N8" s="92">
        <v>25665</v>
      </c>
      <c r="O8" s="49">
        <v>16037</v>
      </c>
      <c r="P8" s="49">
        <v>10903</v>
      </c>
      <c r="Q8" s="93">
        <v>16156</v>
      </c>
      <c r="R8" s="49">
        <v>12690</v>
      </c>
      <c r="S8" s="49">
        <v>7610</v>
      </c>
      <c r="T8" s="93">
        <v>14567</v>
      </c>
      <c r="U8" s="49"/>
      <c r="V8" s="412" t="s">
        <v>64</v>
      </c>
      <c r="W8" s="53" t="s">
        <v>43</v>
      </c>
      <c r="X8" s="49">
        <f>F18/F18</f>
        <v>1</v>
      </c>
      <c r="Y8" s="49">
        <f>G18/F18</f>
        <v>0.9959550515773592</v>
      </c>
      <c r="Z8" s="93">
        <f>H18/F18</f>
        <v>1.0053420626847533</v>
      </c>
      <c r="AA8" s="49"/>
      <c r="AB8" s="325" t="s">
        <v>64</v>
      </c>
      <c r="AC8" s="323">
        <f>AVERAGE(X8:X10)</f>
        <v>1</v>
      </c>
      <c r="AD8" s="371">
        <f>AVERAGE(Y8:Y10)</f>
        <v>0.99800176884074221</v>
      </c>
      <c r="AE8" s="43">
        <f>AVERAGE(Z8:Z10)</f>
        <v>0.95002853734465897</v>
      </c>
    </row>
    <row r="9" spans="1:45">
      <c r="A9" s="30"/>
      <c r="B9" s="57"/>
      <c r="C9" s="92">
        <v>35485</v>
      </c>
      <c r="D9" s="92">
        <v>28223</v>
      </c>
      <c r="E9" s="92">
        <v>21065</v>
      </c>
      <c r="F9" s="92">
        <v>28966</v>
      </c>
      <c r="G9" s="92">
        <v>27731</v>
      </c>
      <c r="H9" s="92">
        <v>22107</v>
      </c>
      <c r="I9" s="92">
        <v>28842</v>
      </c>
      <c r="J9" s="92">
        <v>27767</v>
      </c>
      <c r="K9" s="92">
        <v>24494</v>
      </c>
      <c r="L9" s="92">
        <v>31311</v>
      </c>
      <c r="M9" s="92">
        <v>41741</v>
      </c>
      <c r="N9" s="92">
        <v>37194</v>
      </c>
      <c r="O9" s="49">
        <v>17318</v>
      </c>
      <c r="P9" s="49">
        <v>17026</v>
      </c>
      <c r="Q9" s="93">
        <v>14750</v>
      </c>
      <c r="R9" s="49">
        <v>14413</v>
      </c>
      <c r="S9" s="49">
        <v>15051</v>
      </c>
      <c r="T9" s="93">
        <v>13189</v>
      </c>
      <c r="U9" s="49"/>
      <c r="V9" s="412"/>
      <c r="W9" s="53" t="s">
        <v>44</v>
      </c>
      <c r="X9" s="49">
        <f>L18/L18</f>
        <v>1</v>
      </c>
      <c r="Y9" s="49">
        <f>M18/L18</f>
        <v>1.0668842254755322</v>
      </c>
      <c r="Z9" s="93">
        <f>N18/L18</f>
        <v>0.97807188505642928</v>
      </c>
      <c r="AA9" s="49"/>
      <c r="AB9" s="325"/>
      <c r="AC9" s="323"/>
      <c r="AD9" s="323"/>
      <c r="AE9" s="43"/>
    </row>
    <row r="10" spans="1:45">
      <c r="A10" s="30"/>
      <c r="B10" s="57"/>
      <c r="C10" s="92">
        <v>32637</v>
      </c>
      <c r="D10" s="92">
        <v>22640</v>
      </c>
      <c r="E10" s="92">
        <v>14772</v>
      </c>
      <c r="F10" s="92">
        <v>28994</v>
      </c>
      <c r="G10" s="92">
        <v>30781</v>
      </c>
      <c r="H10" s="92">
        <v>27159</v>
      </c>
      <c r="I10" s="92">
        <v>23302</v>
      </c>
      <c r="J10" s="92">
        <v>27344</v>
      </c>
      <c r="K10" s="92">
        <v>25188</v>
      </c>
      <c r="L10" s="92">
        <v>25377</v>
      </c>
      <c r="M10" s="92">
        <v>35325</v>
      </c>
      <c r="N10" s="92">
        <v>31247</v>
      </c>
      <c r="O10" s="49">
        <v>14789</v>
      </c>
      <c r="P10" s="49">
        <v>19495</v>
      </c>
      <c r="Q10" s="93">
        <v>12422</v>
      </c>
      <c r="R10" s="49">
        <v>11280</v>
      </c>
      <c r="S10" s="49">
        <v>14520</v>
      </c>
      <c r="T10" s="93">
        <v>12354</v>
      </c>
      <c r="U10" s="49"/>
      <c r="V10" s="412"/>
      <c r="W10" s="53" t="s">
        <v>45</v>
      </c>
      <c r="X10" s="49">
        <f>R18/R18</f>
        <v>1</v>
      </c>
      <c r="Y10" s="49">
        <f>S18/R18</f>
        <v>0.93116602946933535</v>
      </c>
      <c r="Z10" s="93">
        <f>T18/R18</f>
        <v>0.8666716642927943</v>
      </c>
      <c r="AA10" s="49"/>
      <c r="AB10" s="323" t="s">
        <v>17</v>
      </c>
      <c r="AC10" s="323" t="s">
        <v>60</v>
      </c>
      <c r="AD10" s="323" t="s">
        <v>111</v>
      </c>
      <c r="AE10" s="43" t="s">
        <v>112</v>
      </c>
    </row>
    <row r="11" spans="1:45">
      <c r="A11" s="30"/>
      <c r="B11" s="57"/>
      <c r="C11" s="92">
        <v>24618</v>
      </c>
      <c r="D11" s="92">
        <v>27675</v>
      </c>
      <c r="E11" s="92">
        <v>8590</v>
      </c>
      <c r="F11" s="92">
        <v>28219</v>
      </c>
      <c r="G11" s="92">
        <v>19580</v>
      </c>
      <c r="H11" s="92">
        <v>25360</v>
      </c>
      <c r="I11" s="92">
        <v>35853</v>
      </c>
      <c r="J11" s="92">
        <v>31685</v>
      </c>
      <c r="K11" s="92">
        <v>23135</v>
      </c>
      <c r="L11" s="92">
        <v>36512</v>
      </c>
      <c r="M11" s="92">
        <v>25891</v>
      </c>
      <c r="N11" s="92">
        <v>28044</v>
      </c>
      <c r="O11" s="49">
        <v>15074</v>
      </c>
      <c r="P11" s="49">
        <v>15973</v>
      </c>
      <c r="Q11" s="93">
        <v>7039</v>
      </c>
      <c r="R11" s="49">
        <v>14937</v>
      </c>
      <c r="S11" s="49">
        <v>10144</v>
      </c>
      <c r="T11" s="93">
        <v>9829</v>
      </c>
      <c r="U11" s="49"/>
      <c r="AA11" s="49"/>
      <c r="AB11" s="325" t="s">
        <v>61</v>
      </c>
      <c r="AC11" s="340">
        <f>STDEV(X5:X7)/SQRT(COUNT(X5:X7))</f>
        <v>0</v>
      </c>
      <c r="AD11" s="340">
        <f>STDEV(Y5:Y7)/SQRT(COUNT(Y5:Y7))</f>
        <v>1.5122877503899269E-2</v>
      </c>
      <c r="AE11" s="341">
        <f>STDEV(Z5:Z7)/SQRT(COUNT(Z5:Z7))</f>
        <v>6.9552050267600959E-2</v>
      </c>
    </row>
    <row r="12" spans="1:45">
      <c r="A12" s="30"/>
      <c r="B12" s="57"/>
      <c r="C12" s="92">
        <v>24420</v>
      </c>
      <c r="D12" s="92">
        <v>25542</v>
      </c>
      <c r="E12" s="92">
        <v>22521</v>
      </c>
      <c r="F12" s="92">
        <v>22671</v>
      </c>
      <c r="G12" s="92">
        <v>27744</v>
      </c>
      <c r="H12" s="92">
        <v>23404</v>
      </c>
      <c r="I12" s="92">
        <v>29876</v>
      </c>
      <c r="J12" s="92">
        <v>24658</v>
      </c>
      <c r="K12" s="92">
        <v>25355</v>
      </c>
      <c r="L12" s="92">
        <v>31545</v>
      </c>
      <c r="M12" s="92">
        <v>32126</v>
      </c>
      <c r="N12" s="92">
        <v>34261</v>
      </c>
      <c r="O12" s="49">
        <v>11243</v>
      </c>
      <c r="P12" s="49">
        <v>17074</v>
      </c>
      <c r="Q12" s="93">
        <v>11093</v>
      </c>
      <c r="R12" s="49">
        <v>14323</v>
      </c>
      <c r="S12" s="49">
        <v>16695</v>
      </c>
      <c r="T12" s="93">
        <v>12615</v>
      </c>
      <c r="U12" s="49"/>
      <c r="V12" s="215"/>
      <c r="W12" s="53"/>
      <c r="X12" s="49"/>
      <c r="Y12" s="49"/>
      <c r="Z12" s="93"/>
      <c r="AA12" s="49"/>
      <c r="AB12" s="325" t="s">
        <v>64</v>
      </c>
      <c r="AC12" s="340">
        <f>STDEV(X8:X10)/SQRT(COUNT(X8:X10))</f>
        <v>0</v>
      </c>
      <c r="AD12" s="340">
        <f>STDEV(Y8:Y10)/SQRT(COUNT(Y8:Y10))</f>
        <v>3.9191831506328323E-2</v>
      </c>
      <c r="AE12" s="341">
        <f>STDEV(Z8:Z10)/SQRT(COUNT(Z8:Z10))</f>
        <v>4.2415374023690194E-2</v>
      </c>
    </row>
    <row r="13" spans="1:45">
      <c r="A13" s="30"/>
      <c r="B13" s="91"/>
      <c r="C13" s="92">
        <v>30371</v>
      </c>
      <c r="D13" s="92">
        <v>24044</v>
      </c>
      <c r="E13" s="92">
        <v>19403</v>
      </c>
      <c r="F13" s="92">
        <v>24248</v>
      </c>
      <c r="G13" s="92">
        <v>21064</v>
      </c>
      <c r="H13" s="92">
        <v>20403</v>
      </c>
      <c r="I13" s="92">
        <v>25871</v>
      </c>
      <c r="J13" s="92">
        <v>23887</v>
      </c>
      <c r="K13" s="92">
        <v>23960</v>
      </c>
      <c r="L13" s="92">
        <v>33383</v>
      </c>
      <c r="M13" s="92">
        <v>28555</v>
      </c>
      <c r="N13" s="92">
        <v>26444</v>
      </c>
      <c r="O13" s="92"/>
      <c r="P13" s="92"/>
      <c r="Q13" s="92"/>
      <c r="R13" s="92"/>
      <c r="S13" s="92"/>
      <c r="T13" s="92"/>
      <c r="U13" s="49"/>
      <c r="AA13" s="49"/>
      <c r="AB13" s="325"/>
      <c r="AC13" s="340"/>
      <c r="AD13" s="340"/>
      <c r="AE13" s="341"/>
    </row>
    <row r="14" spans="1:45">
      <c r="A14" s="30"/>
      <c r="B14" s="91"/>
      <c r="C14" s="92">
        <v>30249</v>
      </c>
      <c r="D14" s="92">
        <v>27448</v>
      </c>
      <c r="E14" s="92">
        <v>17241</v>
      </c>
      <c r="F14" s="92">
        <v>26815</v>
      </c>
      <c r="G14" s="92">
        <v>27322</v>
      </c>
      <c r="H14" s="92">
        <v>30906</v>
      </c>
      <c r="I14" s="92">
        <v>26959</v>
      </c>
      <c r="J14" s="92">
        <v>25283</v>
      </c>
      <c r="K14" s="92">
        <v>24638</v>
      </c>
      <c r="L14" s="92">
        <v>25317</v>
      </c>
      <c r="M14" s="92">
        <v>26377</v>
      </c>
      <c r="N14" s="92">
        <v>27544</v>
      </c>
      <c r="O14" s="92"/>
      <c r="P14" s="92"/>
      <c r="Q14" s="92"/>
      <c r="R14" s="92"/>
      <c r="S14" s="92"/>
      <c r="T14" s="92"/>
      <c r="U14" s="49"/>
      <c r="V14" s="215"/>
      <c r="W14" s="178"/>
      <c r="X14" s="49"/>
      <c r="Y14" s="49"/>
      <c r="Z14" s="93"/>
      <c r="AA14" s="49"/>
      <c r="AB14" s="325"/>
      <c r="AC14" s="323"/>
      <c r="AD14" s="323"/>
      <c r="AE14" s="43"/>
    </row>
    <row r="15" spans="1:45">
      <c r="A15" s="30"/>
      <c r="B15" s="91"/>
      <c r="C15" s="92">
        <v>26007</v>
      </c>
      <c r="D15" s="92">
        <v>21222</v>
      </c>
      <c r="E15" s="92">
        <v>13866</v>
      </c>
      <c r="F15" s="92">
        <v>23213</v>
      </c>
      <c r="G15" s="92">
        <v>22314</v>
      </c>
      <c r="H15" s="92">
        <v>25946</v>
      </c>
      <c r="I15" s="92">
        <v>36287</v>
      </c>
      <c r="J15" s="92">
        <v>25291</v>
      </c>
      <c r="K15" s="92">
        <v>26176</v>
      </c>
      <c r="L15" s="92">
        <v>23765</v>
      </c>
      <c r="M15" s="92">
        <v>22783</v>
      </c>
      <c r="N15" s="92">
        <v>21904</v>
      </c>
      <c r="O15" s="92"/>
      <c r="P15" s="92"/>
      <c r="Q15" s="92"/>
      <c r="R15" s="92"/>
      <c r="S15" s="92"/>
      <c r="T15" s="92"/>
      <c r="U15" s="49"/>
      <c r="V15" s="215"/>
      <c r="W15" s="178"/>
      <c r="X15" s="49"/>
      <c r="Y15" s="49"/>
      <c r="Z15" s="49"/>
      <c r="AA15" s="49"/>
      <c r="AB15" s="325"/>
      <c r="AC15" s="323"/>
      <c r="AD15" s="323"/>
      <c r="AE15" s="43"/>
    </row>
    <row r="16" spans="1:45">
      <c r="A16" s="30"/>
      <c r="B16" s="91"/>
      <c r="C16" s="92">
        <v>25346</v>
      </c>
      <c r="D16" s="92">
        <v>19439</v>
      </c>
      <c r="E16" s="92">
        <v>14310</v>
      </c>
      <c r="F16" s="92">
        <v>26013</v>
      </c>
      <c r="G16" s="92">
        <v>25778</v>
      </c>
      <c r="H16" s="92">
        <v>17392</v>
      </c>
      <c r="I16" s="92">
        <v>27100</v>
      </c>
      <c r="J16" s="92">
        <v>21668</v>
      </c>
      <c r="K16" s="92">
        <v>21035</v>
      </c>
      <c r="L16" s="92">
        <v>21393</v>
      </c>
      <c r="M16" s="92">
        <v>31140</v>
      </c>
      <c r="N16" s="92">
        <v>21559</v>
      </c>
      <c r="O16" s="92"/>
      <c r="P16" s="92"/>
      <c r="Q16" s="92"/>
      <c r="R16" s="92"/>
      <c r="S16" s="92"/>
      <c r="T16" s="92"/>
      <c r="U16" s="49"/>
      <c r="V16" s="215"/>
      <c r="W16" s="178"/>
      <c r="X16" s="49"/>
      <c r="Y16" s="49"/>
      <c r="Z16" s="49"/>
      <c r="AA16" s="49"/>
      <c r="AB16" s="325"/>
      <c r="AC16" s="325"/>
      <c r="AD16" s="323"/>
      <c r="AE16" s="43"/>
      <c r="AH16" s="409"/>
      <c r="AI16" s="409"/>
      <c r="AJ16" s="409"/>
      <c r="AK16" s="409"/>
      <c r="AL16" s="409"/>
      <c r="AM16" s="409"/>
      <c r="AN16" s="409"/>
      <c r="AO16" s="409"/>
      <c r="AP16" s="409"/>
      <c r="AQ16" s="409"/>
      <c r="AR16" s="409"/>
      <c r="AS16" s="409"/>
    </row>
    <row r="17" spans="1:31">
      <c r="A17" s="30"/>
      <c r="B17" s="91"/>
      <c r="C17" s="49"/>
      <c r="D17" s="49"/>
      <c r="E17" s="93"/>
      <c r="F17" s="49"/>
      <c r="G17" s="49"/>
      <c r="H17" s="93"/>
      <c r="I17" s="49"/>
      <c r="J17" s="49"/>
      <c r="K17" s="49"/>
      <c r="L17" s="44"/>
      <c r="M17" s="44"/>
      <c r="N17" s="44"/>
      <c r="O17" s="92"/>
      <c r="P17" s="44"/>
      <c r="Q17" s="44"/>
      <c r="R17" s="92"/>
      <c r="S17" s="44"/>
      <c r="T17" s="44"/>
      <c r="U17" s="49"/>
      <c r="V17" s="215"/>
      <c r="W17" s="178"/>
      <c r="X17" s="49"/>
      <c r="Y17" s="92"/>
      <c r="Z17" s="92"/>
      <c r="AA17" s="49"/>
      <c r="AB17" s="323"/>
      <c r="AC17" s="323"/>
      <c r="AD17" s="323"/>
      <c r="AE17" s="43"/>
    </row>
    <row r="18" spans="1:31">
      <c r="A18" s="30"/>
      <c r="B18" s="41" t="s">
        <v>16</v>
      </c>
      <c r="C18" s="49">
        <f t="shared" ref="C18:T18" si="0">AVERAGE(C5:C16)</f>
        <v>28054.833333333332</v>
      </c>
      <c r="D18" s="49">
        <f t="shared" si="0"/>
        <v>26563</v>
      </c>
      <c r="E18" s="49">
        <f t="shared" si="0"/>
        <v>17237.083333333332</v>
      </c>
      <c r="F18" s="49">
        <f t="shared" si="0"/>
        <v>24413.166666666668</v>
      </c>
      <c r="G18" s="49">
        <f t="shared" si="0"/>
        <v>24314.416666666668</v>
      </c>
      <c r="H18" s="49">
        <f t="shared" si="0"/>
        <v>24543.583333333332</v>
      </c>
      <c r="I18" s="49">
        <f t="shared" si="0"/>
        <v>28002.5</v>
      </c>
      <c r="J18" s="49">
        <f t="shared" si="0"/>
        <v>25105.166666666668</v>
      </c>
      <c r="K18" s="49">
        <f t="shared" si="0"/>
        <v>23846.583333333332</v>
      </c>
      <c r="L18" s="49">
        <f t="shared" si="0"/>
        <v>27578.75</v>
      </c>
      <c r="M18" s="49">
        <f t="shared" si="0"/>
        <v>29423.333333333332</v>
      </c>
      <c r="N18" s="49">
        <f t="shared" si="0"/>
        <v>26974</v>
      </c>
      <c r="O18" s="49">
        <f t="shared" si="0"/>
        <v>15179</v>
      </c>
      <c r="P18" s="49">
        <f t="shared" si="0"/>
        <v>14183</v>
      </c>
      <c r="Q18" s="49">
        <f t="shared" si="0"/>
        <v>11683.125</v>
      </c>
      <c r="R18" s="49">
        <f t="shared" si="0"/>
        <v>15007.125</v>
      </c>
      <c r="S18" s="49">
        <f t="shared" si="0"/>
        <v>13974.125</v>
      </c>
      <c r="T18" s="49">
        <f t="shared" si="0"/>
        <v>13006.25</v>
      </c>
      <c r="U18" s="49"/>
      <c r="V18" s="49"/>
      <c r="W18" s="44"/>
      <c r="X18" s="49"/>
      <c r="Y18" s="49"/>
      <c r="Z18" s="49"/>
      <c r="AA18" s="49"/>
      <c r="AB18" s="323"/>
      <c r="AC18" s="323"/>
      <c r="AD18" s="323"/>
      <c r="AE18" s="43"/>
    </row>
    <row r="19" spans="1:31" ht="17" thickBot="1">
      <c r="A19" s="30"/>
      <c r="B19" s="42" t="s">
        <v>17</v>
      </c>
      <c r="C19" s="50">
        <f t="shared" ref="C19:T19" si="1">STDEV(C5:C16)/SQRT(COUNT(C5:C16))</f>
        <v>1074.2283970319786</v>
      </c>
      <c r="D19" s="50">
        <f t="shared" si="1"/>
        <v>1338.7410752892686</v>
      </c>
      <c r="E19" s="50">
        <f t="shared" si="1"/>
        <v>1138.7217412143059</v>
      </c>
      <c r="F19" s="50">
        <f t="shared" si="1"/>
        <v>1009.1325545369474</v>
      </c>
      <c r="G19" s="50">
        <f t="shared" si="1"/>
        <v>1312.6178703686437</v>
      </c>
      <c r="H19" s="50">
        <f t="shared" si="1"/>
        <v>1210.5184179837086</v>
      </c>
      <c r="I19" s="50">
        <f t="shared" si="1"/>
        <v>1973.8155769519558</v>
      </c>
      <c r="J19" s="50">
        <f t="shared" si="1"/>
        <v>889.15839364530632</v>
      </c>
      <c r="K19" s="50">
        <f t="shared" si="1"/>
        <v>666.23306116773369</v>
      </c>
      <c r="L19" s="50">
        <f t="shared" si="1"/>
        <v>1728.877675558758</v>
      </c>
      <c r="M19" s="50">
        <f t="shared" si="1"/>
        <v>1601.0685131618757</v>
      </c>
      <c r="N19" s="50">
        <f t="shared" si="1"/>
        <v>1732.0259507118808</v>
      </c>
      <c r="O19" s="50">
        <f t="shared" si="1"/>
        <v>745.16599301287033</v>
      </c>
      <c r="P19" s="50">
        <f t="shared" si="1"/>
        <v>1443.5341056884365</v>
      </c>
      <c r="Q19" s="50">
        <f t="shared" si="1"/>
        <v>1141.9617118534604</v>
      </c>
      <c r="R19" s="50">
        <f t="shared" si="1"/>
        <v>950.03372942941951</v>
      </c>
      <c r="S19" s="50">
        <f t="shared" si="1"/>
        <v>1381.062032297453</v>
      </c>
      <c r="T19" s="50">
        <f t="shared" si="1"/>
        <v>847.55791521456342</v>
      </c>
      <c r="U19" s="50"/>
      <c r="V19" s="50"/>
      <c r="W19" s="26"/>
      <c r="X19" s="50"/>
      <c r="Y19" s="50"/>
      <c r="Z19" s="50"/>
      <c r="AA19" s="50"/>
      <c r="AB19" s="26"/>
      <c r="AC19" s="26"/>
      <c r="AD19" s="26"/>
      <c r="AE19" s="342"/>
    </row>
    <row r="20" spans="1:31">
      <c r="A20" s="30"/>
      <c r="E20" s="84"/>
      <c r="H20" s="84"/>
      <c r="L20" s="85"/>
      <c r="M20" s="85"/>
      <c r="N20" s="85"/>
      <c r="P20" s="85"/>
      <c r="Q20" s="85"/>
      <c r="S20" s="85"/>
      <c r="T20" s="85"/>
      <c r="AB20" s="85"/>
      <c r="AC20" s="85"/>
      <c r="AD20" s="85"/>
      <c r="AE20" s="85"/>
    </row>
    <row r="21" spans="1:31" ht="17" thickBot="1">
      <c r="A21" s="30"/>
      <c r="AB21" s="85"/>
      <c r="AC21" s="85"/>
      <c r="AD21" s="85"/>
      <c r="AE21" s="85"/>
    </row>
    <row r="22" spans="1:31">
      <c r="A22" s="30"/>
      <c r="B22" s="89" t="s">
        <v>116</v>
      </c>
      <c r="C22" s="411" t="s">
        <v>43</v>
      </c>
      <c r="D22" s="411"/>
      <c r="E22" s="411"/>
      <c r="F22" s="411"/>
      <c r="G22" s="411"/>
      <c r="H22" s="411"/>
      <c r="I22" s="411" t="s">
        <v>44</v>
      </c>
      <c r="J22" s="411"/>
      <c r="K22" s="411"/>
      <c r="L22" s="411"/>
      <c r="M22" s="411"/>
      <c r="N22" s="411"/>
      <c r="O22" s="411" t="s">
        <v>45</v>
      </c>
      <c r="P22" s="411"/>
      <c r="Q22" s="411"/>
      <c r="R22" s="411"/>
      <c r="S22" s="411"/>
      <c r="T22" s="411"/>
      <c r="U22" s="90"/>
      <c r="V22" s="90"/>
      <c r="W22" s="90"/>
      <c r="X22" s="90"/>
      <c r="Y22" s="90"/>
      <c r="Z22" s="90"/>
      <c r="AA22" s="90"/>
      <c r="AB22" s="324"/>
      <c r="AC22" s="324"/>
      <c r="AD22" s="324"/>
      <c r="AE22" s="38"/>
    </row>
    <row r="23" spans="1:31">
      <c r="A23" s="30"/>
      <c r="B23" s="91"/>
      <c r="C23" s="410" t="s">
        <v>61</v>
      </c>
      <c r="D23" s="410"/>
      <c r="E23" s="410"/>
      <c r="F23" s="410" t="s">
        <v>64</v>
      </c>
      <c r="G23" s="410"/>
      <c r="H23" s="410"/>
      <c r="I23" s="410" t="s">
        <v>61</v>
      </c>
      <c r="J23" s="410"/>
      <c r="K23" s="410"/>
      <c r="L23" s="410" t="s">
        <v>64</v>
      </c>
      <c r="M23" s="410"/>
      <c r="N23" s="410"/>
      <c r="O23" s="410" t="s">
        <v>61</v>
      </c>
      <c r="P23" s="410"/>
      <c r="Q23" s="410"/>
      <c r="R23" s="410" t="s">
        <v>64</v>
      </c>
      <c r="S23" s="410"/>
      <c r="T23" s="410"/>
      <c r="U23" s="49"/>
      <c r="V23" s="49"/>
      <c r="W23" s="49"/>
      <c r="X23" s="49"/>
      <c r="Y23" s="49"/>
      <c r="Z23" s="49"/>
      <c r="AA23" s="49"/>
      <c r="AB23" s="323"/>
      <c r="AC23" s="323"/>
      <c r="AD23" s="323"/>
      <c r="AE23" s="43"/>
    </row>
    <row r="24" spans="1:31">
      <c r="A24" s="30"/>
      <c r="B24" s="91"/>
      <c r="C24" s="44" t="s">
        <v>60</v>
      </c>
      <c r="D24" s="44" t="s">
        <v>111</v>
      </c>
      <c r="E24" s="44" t="s">
        <v>112</v>
      </c>
      <c r="F24" s="44" t="s">
        <v>60</v>
      </c>
      <c r="G24" s="44" t="s">
        <v>111</v>
      </c>
      <c r="H24" s="44" t="s">
        <v>112</v>
      </c>
      <c r="I24" s="44" t="s">
        <v>60</v>
      </c>
      <c r="J24" s="44" t="s">
        <v>111</v>
      </c>
      <c r="K24" s="44" t="s">
        <v>112</v>
      </c>
      <c r="L24" s="44" t="s">
        <v>60</v>
      </c>
      <c r="M24" s="44" t="s">
        <v>111</v>
      </c>
      <c r="N24" s="44" t="s">
        <v>112</v>
      </c>
      <c r="O24" s="44" t="s">
        <v>60</v>
      </c>
      <c r="P24" s="44" t="s">
        <v>111</v>
      </c>
      <c r="Q24" s="44" t="s">
        <v>112</v>
      </c>
      <c r="R24" s="44" t="s">
        <v>60</v>
      </c>
      <c r="S24" s="44" t="s">
        <v>111</v>
      </c>
      <c r="T24" s="44" t="s">
        <v>112</v>
      </c>
      <c r="U24" s="49"/>
      <c r="V24" s="49"/>
      <c r="W24" s="49"/>
      <c r="X24" s="44" t="s">
        <v>60</v>
      </c>
      <c r="Y24" s="44" t="s">
        <v>111</v>
      </c>
      <c r="Z24" s="44" t="s">
        <v>112</v>
      </c>
      <c r="AA24" s="44"/>
      <c r="AE24" s="95"/>
    </row>
    <row r="25" spans="1:31">
      <c r="A25" s="30"/>
      <c r="B25" s="91"/>
      <c r="C25" s="92">
        <v>21345</v>
      </c>
      <c r="D25" s="92">
        <v>11775</v>
      </c>
      <c r="E25" s="92">
        <v>19326</v>
      </c>
      <c r="F25" s="92">
        <v>20217</v>
      </c>
      <c r="G25" s="92">
        <v>31108</v>
      </c>
      <c r="H25" s="92">
        <v>26721</v>
      </c>
      <c r="I25" s="92">
        <v>23796</v>
      </c>
      <c r="J25" s="92">
        <v>19042</v>
      </c>
      <c r="K25" s="92">
        <v>13011</v>
      </c>
      <c r="L25" s="92">
        <v>12571</v>
      </c>
      <c r="M25" s="92">
        <v>27266</v>
      </c>
      <c r="N25" s="92">
        <v>23025</v>
      </c>
      <c r="O25" s="49">
        <v>19814</v>
      </c>
      <c r="P25" s="49">
        <v>21664</v>
      </c>
      <c r="Q25" s="93">
        <v>10564</v>
      </c>
      <c r="R25" s="49">
        <v>20700</v>
      </c>
      <c r="S25" s="49">
        <v>16814</v>
      </c>
      <c r="T25" s="93">
        <v>20180</v>
      </c>
      <c r="U25" s="49"/>
      <c r="V25" s="412" t="s">
        <v>61</v>
      </c>
      <c r="W25" s="53" t="s">
        <v>43</v>
      </c>
      <c r="X25" s="49">
        <f>C38/C38</f>
        <v>1</v>
      </c>
      <c r="Y25" s="49">
        <f>D38/C38</f>
        <v>0.86126293566812162</v>
      </c>
      <c r="Z25" s="93">
        <f>E38/C38</f>
        <v>0.72114002253623288</v>
      </c>
      <c r="AA25" s="49"/>
      <c r="AE25" s="95"/>
    </row>
    <row r="26" spans="1:31">
      <c r="A26" s="30"/>
      <c r="B26" s="91"/>
      <c r="C26" s="92">
        <v>34765</v>
      </c>
      <c r="D26" s="92">
        <v>24136</v>
      </c>
      <c r="E26" s="92">
        <v>16642</v>
      </c>
      <c r="F26" s="92">
        <v>28769</v>
      </c>
      <c r="G26" s="92">
        <v>33762</v>
      </c>
      <c r="H26" s="92">
        <v>20188</v>
      </c>
      <c r="I26" s="92">
        <v>32913</v>
      </c>
      <c r="J26" s="92">
        <v>25303</v>
      </c>
      <c r="K26" s="92">
        <v>19601</v>
      </c>
      <c r="L26" s="92">
        <v>21137</v>
      </c>
      <c r="M26" s="92">
        <v>20542</v>
      </c>
      <c r="N26" s="92">
        <v>15574</v>
      </c>
      <c r="O26" s="49">
        <v>20969</v>
      </c>
      <c r="P26" s="49">
        <v>16342</v>
      </c>
      <c r="Q26" s="93">
        <v>16837</v>
      </c>
      <c r="R26" s="49">
        <v>18245</v>
      </c>
      <c r="S26" s="49">
        <v>17925</v>
      </c>
      <c r="T26" s="93">
        <v>23913</v>
      </c>
      <c r="U26" s="49"/>
      <c r="V26" s="412"/>
      <c r="W26" s="53" t="s">
        <v>44</v>
      </c>
      <c r="X26" s="49">
        <f>I38/I38</f>
        <v>1</v>
      </c>
      <c r="Y26" s="49">
        <f>J38/I38</f>
        <v>0.92632017758140917</v>
      </c>
      <c r="Z26" s="93">
        <f>K38/I38</f>
        <v>0.81112326613845398</v>
      </c>
      <c r="AA26" s="49"/>
      <c r="AB26" s="323" t="s">
        <v>16</v>
      </c>
      <c r="AC26" s="323" t="s">
        <v>60</v>
      </c>
      <c r="AD26" s="323" t="s">
        <v>111</v>
      </c>
      <c r="AE26" s="43" t="s">
        <v>112</v>
      </c>
    </row>
    <row r="27" spans="1:31">
      <c r="A27" s="30"/>
      <c r="B27" s="91"/>
      <c r="C27" s="92">
        <v>29106</v>
      </c>
      <c r="D27" s="92">
        <v>12974</v>
      </c>
      <c r="E27" s="92">
        <v>21502</v>
      </c>
      <c r="F27" s="92">
        <v>26284</v>
      </c>
      <c r="G27" s="92">
        <v>26729</v>
      </c>
      <c r="H27" s="92">
        <v>25519</v>
      </c>
      <c r="I27" s="92">
        <v>27106</v>
      </c>
      <c r="J27" s="92">
        <v>23859</v>
      </c>
      <c r="K27" s="92">
        <v>27692</v>
      </c>
      <c r="L27" s="92">
        <v>27337</v>
      </c>
      <c r="M27" s="92">
        <v>13254</v>
      </c>
      <c r="N27" s="92">
        <v>26121</v>
      </c>
      <c r="O27" s="49">
        <v>18715</v>
      </c>
      <c r="P27" s="49">
        <v>14857</v>
      </c>
      <c r="Q27" s="93">
        <v>17057</v>
      </c>
      <c r="R27" s="49">
        <v>15234</v>
      </c>
      <c r="S27" s="49">
        <v>16131</v>
      </c>
      <c r="T27" s="93">
        <v>20351</v>
      </c>
      <c r="U27" s="49"/>
      <c r="V27" s="412"/>
      <c r="W27" s="53" t="s">
        <v>45</v>
      </c>
      <c r="X27" s="49">
        <f>O38/O38</f>
        <v>1</v>
      </c>
      <c r="Y27" s="49">
        <f>P38/O38</f>
        <v>0.88584140680675671</v>
      </c>
      <c r="Z27" s="93">
        <f>Q38/O38</f>
        <v>0.76175709598926533</v>
      </c>
      <c r="AA27" s="49"/>
      <c r="AB27" s="325" t="s">
        <v>61</v>
      </c>
      <c r="AC27" s="323">
        <f>AVERAGE(X25:X27)</f>
        <v>1</v>
      </c>
      <c r="AD27" s="371">
        <f>AVERAGE(Y25:Y27)</f>
        <v>0.89114150668542924</v>
      </c>
      <c r="AE27" s="43">
        <f>AVERAGE(Z25:Z27)</f>
        <v>0.76467346155465066</v>
      </c>
    </row>
    <row r="28" spans="1:31">
      <c r="A28" s="30"/>
      <c r="B28" s="91"/>
      <c r="C28" s="92">
        <v>25360</v>
      </c>
      <c r="D28" s="92">
        <v>36152</v>
      </c>
      <c r="E28" s="92">
        <v>17534</v>
      </c>
      <c r="F28" s="92">
        <v>33464</v>
      </c>
      <c r="G28" s="92">
        <v>24125</v>
      </c>
      <c r="H28" s="92">
        <v>29548</v>
      </c>
      <c r="I28" s="92">
        <v>34088</v>
      </c>
      <c r="J28" s="92">
        <v>26728</v>
      </c>
      <c r="K28" s="92">
        <v>25394</v>
      </c>
      <c r="L28" s="92">
        <v>18665</v>
      </c>
      <c r="M28" s="92">
        <v>16897</v>
      </c>
      <c r="N28" s="92">
        <v>20351</v>
      </c>
      <c r="O28" s="49">
        <v>24029</v>
      </c>
      <c r="P28" s="49">
        <v>17119</v>
      </c>
      <c r="Q28" s="93">
        <v>17937</v>
      </c>
      <c r="R28" s="49">
        <v>22758</v>
      </c>
      <c r="S28" s="49">
        <v>16911</v>
      </c>
      <c r="T28" s="93">
        <v>22584</v>
      </c>
      <c r="U28" s="49"/>
      <c r="V28" s="412" t="s">
        <v>64</v>
      </c>
      <c r="W28" s="53" t="s">
        <v>43</v>
      </c>
      <c r="X28" s="49">
        <f>F38/F38</f>
        <v>1</v>
      </c>
      <c r="Y28" s="49">
        <f>G38/F38</f>
        <v>0.99349209480928302</v>
      </c>
      <c r="Z28" s="93">
        <f>H38/F38</f>
        <v>0.93045964657068725</v>
      </c>
      <c r="AA28" s="49"/>
      <c r="AB28" s="325" t="s">
        <v>64</v>
      </c>
      <c r="AC28" s="323">
        <f>AVERAGE(X28:X30)</f>
        <v>1</v>
      </c>
      <c r="AD28" s="371">
        <f>AVERAGE(Y28:Y30)</f>
        <v>0.9418787897180968</v>
      </c>
      <c r="AE28" s="43">
        <f>AVERAGE(Z28:Z30)</f>
        <v>1.01487852030158</v>
      </c>
    </row>
    <row r="29" spans="1:31">
      <c r="A29" s="30"/>
      <c r="B29" s="91"/>
      <c r="C29" s="92">
        <v>23827</v>
      </c>
      <c r="D29" s="92">
        <v>28170</v>
      </c>
      <c r="E29" s="92">
        <v>12973</v>
      </c>
      <c r="F29" s="92">
        <v>26600</v>
      </c>
      <c r="G29" s="92">
        <v>36216</v>
      </c>
      <c r="H29" s="92">
        <v>22290</v>
      </c>
      <c r="I29" s="92">
        <v>31493</v>
      </c>
      <c r="J29" s="92">
        <v>41198</v>
      </c>
      <c r="K29" s="92">
        <v>28324</v>
      </c>
      <c r="L29" s="92">
        <v>20429</v>
      </c>
      <c r="M29" s="92">
        <v>18899</v>
      </c>
      <c r="N29" s="92">
        <v>33803</v>
      </c>
      <c r="O29" s="49">
        <v>20492</v>
      </c>
      <c r="P29" s="49">
        <v>15731</v>
      </c>
      <c r="Q29" s="93">
        <v>13524</v>
      </c>
      <c r="R29" s="49">
        <v>21363</v>
      </c>
      <c r="S29" s="49">
        <v>20706</v>
      </c>
      <c r="T29" s="93">
        <v>21723</v>
      </c>
      <c r="U29" s="49"/>
      <c r="V29" s="412"/>
      <c r="W29" s="53" t="s">
        <v>44</v>
      </c>
      <c r="X29" s="49">
        <f>L38/L38</f>
        <v>1</v>
      </c>
      <c r="Y29" s="49">
        <f>M38/L38</f>
        <v>0.86928406921123602</v>
      </c>
      <c r="Z29" s="93">
        <f>N38/L38</f>
        <v>0.99040373220999589</v>
      </c>
      <c r="AA29" s="49"/>
      <c r="AB29" s="325"/>
      <c r="AC29" s="323"/>
      <c r="AD29" s="323"/>
      <c r="AE29" s="43"/>
    </row>
    <row r="30" spans="1:31">
      <c r="A30" s="30"/>
      <c r="B30" s="91"/>
      <c r="C30" s="92">
        <v>33845</v>
      </c>
      <c r="D30" s="92">
        <v>26760</v>
      </c>
      <c r="E30" s="92">
        <v>23996</v>
      </c>
      <c r="F30" s="92">
        <v>34779</v>
      </c>
      <c r="G30" s="92">
        <v>24060</v>
      </c>
      <c r="H30" s="92">
        <v>22326</v>
      </c>
      <c r="I30" s="92">
        <v>32010</v>
      </c>
      <c r="J30" s="92">
        <v>30057</v>
      </c>
      <c r="K30" s="92">
        <v>29955</v>
      </c>
      <c r="L30" s="92">
        <v>34372</v>
      </c>
      <c r="M30" s="92">
        <v>17269</v>
      </c>
      <c r="N30" s="92">
        <v>33426</v>
      </c>
      <c r="O30" s="49">
        <v>14471</v>
      </c>
      <c r="P30" s="49">
        <v>16162</v>
      </c>
      <c r="Q30" s="93">
        <v>9950</v>
      </c>
      <c r="R30" s="49">
        <v>13431</v>
      </c>
      <c r="S30" s="49">
        <v>19512</v>
      </c>
      <c r="T30" s="93">
        <v>20080</v>
      </c>
      <c r="U30" s="49"/>
      <c r="V30" s="412"/>
      <c r="W30" s="53" t="s">
        <v>45</v>
      </c>
      <c r="X30" s="49">
        <f>R38/R38</f>
        <v>1</v>
      </c>
      <c r="Y30" s="49">
        <f>S38/R38</f>
        <v>0.96286020513377113</v>
      </c>
      <c r="Z30" s="93">
        <f>T38/R38</f>
        <v>1.1237721821240572</v>
      </c>
      <c r="AA30" s="49"/>
      <c r="AB30" s="323" t="s">
        <v>17</v>
      </c>
      <c r="AC30" s="323" t="s">
        <v>60</v>
      </c>
      <c r="AD30" s="323" t="s">
        <v>111</v>
      </c>
      <c r="AE30" s="43" t="s">
        <v>112</v>
      </c>
    </row>
    <row r="31" spans="1:31">
      <c r="A31" s="30"/>
      <c r="B31" s="91"/>
      <c r="C31" s="92">
        <v>27216</v>
      </c>
      <c r="D31" s="92">
        <v>23109</v>
      </c>
      <c r="E31" s="92">
        <v>16134</v>
      </c>
      <c r="F31" s="92">
        <v>32575</v>
      </c>
      <c r="G31" s="92">
        <v>26211</v>
      </c>
      <c r="H31" s="92">
        <v>31275</v>
      </c>
      <c r="I31" s="92">
        <v>30898</v>
      </c>
      <c r="J31" s="92">
        <v>28580</v>
      </c>
      <c r="K31" s="92">
        <v>28544</v>
      </c>
      <c r="L31" s="92">
        <v>30684</v>
      </c>
      <c r="M31" s="92">
        <v>23868</v>
      </c>
      <c r="N31" s="92">
        <v>20191</v>
      </c>
      <c r="O31" s="49">
        <v>19244</v>
      </c>
      <c r="P31" s="49">
        <v>18064</v>
      </c>
      <c r="Q31" s="93">
        <v>16797</v>
      </c>
      <c r="R31" s="49">
        <v>17379</v>
      </c>
      <c r="S31" s="49">
        <v>12918</v>
      </c>
      <c r="T31" s="93">
        <v>16278</v>
      </c>
      <c r="U31" s="49"/>
      <c r="AA31" s="49"/>
      <c r="AB31" s="325" t="s">
        <v>61</v>
      </c>
      <c r="AC31" s="340">
        <f>STDEV(X25:X27)/SQRT(COUNT(X25:X27))</f>
        <v>0</v>
      </c>
      <c r="AD31" s="340">
        <f>STDEV(Y25:Y27)/SQRT(COUNT(Y25:Y27))</f>
        <v>1.896645701744646E-2</v>
      </c>
      <c r="AE31" s="341">
        <f>STDEV(Z25:Z27)/SQRT(COUNT(Z25:Z27))</f>
        <v>2.6016820990642384E-2</v>
      </c>
    </row>
    <row r="32" spans="1:31">
      <c r="A32" s="30"/>
      <c r="B32" s="91"/>
      <c r="C32" s="92">
        <v>26017</v>
      </c>
      <c r="D32" s="92">
        <v>18408</v>
      </c>
      <c r="E32" s="92">
        <v>29680</v>
      </c>
      <c r="F32" s="92">
        <v>26261</v>
      </c>
      <c r="G32" s="92">
        <v>27533</v>
      </c>
      <c r="H32" s="92">
        <v>32304</v>
      </c>
      <c r="I32" s="92">
        <v>32410</v>
      </c>
      <c r="J32" s="92">
        <v>23981</v>
      </c>
      <c r="K32" s="92">
        <v>24885</v>
      </c>
      <c r="L32" s="92">
        <v>25380</v>
      </c>
      <c r="M32" s="92">
        <v>21789</v>
      </c>
      <c r="N32" s="92">
        <v>21735</v>
      </c>
      <c r="O32" s="49">
        <v>18023</v>
      </c>
      <c r="P32" s="49">
        <v>18037</v>
      </c>
      <c r="Q32" s="93">
        <v>15983</v>
      </c>
      <c r="R32" s="49">
        <v>18306</v>
      </c>
      <c r="S32" s="49">
        <v>21024</v>
      </c>
      <c r="T32" s="93">
        <v>20553</v>
      </c>
      <c r="U32" s="49"/>
      <c r="V32" s="215"/>
      <c r="W32" s="53"/>
      <c r="X32" s="49"/>
      <c r="Y32" s="49"/>
      <c r="Z32" s="93"/>
      <c r="AA32" s="49"/>
      <c r="AB32" s="325" t="s">
        <v>64</v>
      </c>
      <c r="AC32" s="340">
        <f>STDEV(X28:X30)/SQRT(COUNT(X28:X30))</f>
        <v>0</v>
      </c>
      <c r="AD32" s="340">
        <f>STDEV(Y28:Y30)/SQRT(COUNT(Y28:Y30))</f>
        <v>3.7358949174975023E-2</v>
      </c>
      <c r="AE32" s="341">
        <f>STDEV(Z28:Z30)/SQRT(COUNT(Z28:Z30))</f>
        <v>5.7130539234324845E-2</v>
      </c>
    </row>
    <row r="33" spans="1:40">
      <c r="A33" s="30"/>
      <c r="B33" s="91"/>
      <c r="C33" s="92">
        <v>27668</v>
      </c>
      <c r="D33" s="92">
        <v>27271</v>
      </c>
      <c r="E33" s="92">
        <v>15203</v>
      </c>
      <c r="F33" s="92">
        <v>30011</v>
      </c>
      <c r="G33" s="92">
        <v>30735</v>
      </c>
      <c r="H33" s="92">
        <v>27337</v>
      </c>
      <c r="I33" s="92">
        <v>36989</v>
      </c>
      <c r="J33" s="92">
        <v>30792</v>
      </c>
      <c r="K33" s="92">
        <v>35889</v>
      </c>
      <c r="L33" s="92">
        <v>28655</v>
      </c>
      <c r="M33" s="92">
        <v>28165</v>
      </c>
      <c r="N33" s="92">
        <v>27700</v>
      </c>
      <c r="O33" s="92"/>
      <c r="P33" s="92"/>
      <c r="Q33" s="92"/>
      <c r="R33" s="92"/>
      <c r="S33" s="92"/>
      <c r="T33" s="92"/>
      <c r="U33" s="49"/>
      <c r="V33" s="215"/>
      <c r="W33" s="178"/>
      <c r="X33" s="49"/>
      <c r="Y33" s="49"/>
      <c r="Z33" s="93"/>
      <c r="AA33" s="49"/>
      <c r="AB33" s="325"/>
      <c r="AC33" s="340"/>
      <c r="AD33" s="340"/>
      <c r="AE33" s="341"/>
    </row>
    <row r="34" spans="1:40">
      <c r="A34" s="30"/>
      <c r="B34" s="91"/>
      <c r="C34" s="92">
        <v>20365</v>
      </c>
      <c r="D34" s="92">
        <v>25687</v>
      </c>
      <c r="E34" s="92">
        <v>17049</v>
      </c>
      <c r="F34" s="92">
        <v>22508</v>
      </c>
      <c r="G34" s="92">
        <v>23570</v>
      </c>
      <c r="H34" s="92">
        <v>26937</v>
      </c>
      <c r="I34" s="92">
        <v>26769</v>
      </c>
      <c r="J34" s="92">
        <v>35577</v>
      </c>
      <c r="K34" s="92">
        <v>25823</v>
      </c>
      <c r="L34" s="92">
        <v>14124</v>
      </c>
      <c r="M34" s="92">
        <v>36006</v>
      </c>
      <c r="N34" s="92">
        <v>28310</v>
      </c>
      <c r="O34" s="92"/>
      <c r="P34" s="92"/>
      <c r="Q34" s="92"/>
      <c r="R34" s="92"/>
      <c r="S34" s="92"/>
      <c r="T34" s="92"/>
      <c r="U34" s="49"/>
      <c r="V34" s="215"/>
      <c r="W34" s="178"/>
      <c r="X34" s="49"/>
      <c r="Y34" s="49"/>
      <c r="Z34" s="49"/>
      <c r="AA34" s="49"/>
      <c r="AB34" s="325"/>
      <c r="AC34" s="323"/>
      <c r="AD34" s="323"/>
      <c r="AE34" s="43"/>
    </row>
    <row r="35" spans="1:40">
      <c r="A35" s="30"/>
      <c r="B35" s="91"/>
      <c r="C35" s="92">
        <v>15653</v>
      </c>
      <c r="D35" s="92">
        <v>8457</v>
      </c>
      <c r="E35" s="92">
        <v>20626</v>
      </c>
      <c r="F35" s="92">
        <v>30377</v>
      </c>
      <c r="G35" s="92">
        <v>29532</v>
      </c>
      <c r="H35" s="92">
        <v>27654</v>
      </c>
      <c r="I35" s="92">
        <v>30523</v>
      </c>
      <c r="J35" s="92">
        <v>39035</v>
      </c>
      <c r="K35" s="92">
        <v>26095</v>
      </c>
      <c r="L35" s="92">
        <v>41968</v>
      </c>
      <c r="M35" s="92">
        <v>22732</v>
      </c>
      <c r="N35" s="92">
        <v>27195</v>
      </c>
      <c r="O35" s="92"/>
      <c r="P35" s="92"/>
      <c r="Q35" s="92"/>
      <c r="R35" s="92"/>
      <c r="S35" s="92"/>
      <c r="T35" s="92"/>
      <c r="U35" s="49"/>
      <c r="V35" s="215"/>
      <c r="W35" s="178"/>
      <c r="X35" s="49"/>
      <c r="Y35" s="49"/>
      <c r="Z35" s="49"/>
      <c r="AA35" s="49"/>
      <c r="AB35" s="325"/>
      <c r="AC35" s="323"/>
      <c r="AD35" s="323"/>
      <c r="AE35" s="43"/>
    </row>
    <row r="36" spans="1:40">
      <c r="A36" s="30"/>
      <c r="B36" s="91"/>
      <c r="C36" s="92">
        <v>23669</v>
      </c>
      <c r="D36" s="92">
        <v>23090</v>
      </c>
      <c r="E36" s="92">
        <v>12049</v>
      </c>
      <c r="F36" s="92">
        <v>27742</v>
      </c>
      <c r="G36" s="92">
        <v>23796</v>
      </c>
      <c r="H36" s="92">
        <v>23873</v>
      </c>
      <c r="I36" s="92">
        <v>37621</v>
      </c>
      <c r="J36" s="92">
        <v>24715</v>
      </c>
      <c r="K36" s="92">
        <v>20269</v>
      </c>
      <c r="L36" s="92">
        <v>29484</v>
      </c>
      <c r="M36" s="92">
        <v>18276</v>
      </c>
      <c r="N36" s="92">
        <v>24450</v>
      </c>
      <c r="O36" s="92"/>
      <c r="P36" s="92"/>
      <c r="Q36" s="92"/>
      <c r="R36" s="92"/>
      <c r="S36" s="92"/>
      <c r="T36" s="92"/>
      <c r="U36" s="49"/>
      <c r="V36" s="215"/>
      <c r="W36" s="178"/>
      <c r="X36" s="49"/>
      <c r="Y36" s="92"/>
      <c r="Z36" s="92"/>
      <c r="AA36" s="49"/>
      <c r="AB36" s="53"/>
      <c r="AC36" s="92"/>
      <c r="AD36" s="49"/>
      <c r="AE36" s="95"/>
    </row>
    <row r="37" spans="1:40">
      <c r="A37" s="30"/>
      <c r="B37" s="91"/>
      <c r="C37" s="49"/>
      <c r="D37" s="49"/>
      <c r="E37" s="93"/>
      <c r="F37" s="49"/>
      <c r="G37" s="49"/>
      <c r="H37" s="93"/>
      <c r="I37" s="49"/>
      <c r="J37" s="49"/>
      <c r="K37" s="49"/>
      <c r="L37" s="44"/>
      <c r="M37" s="44"/>
      <c r="N37" s="44"/>
      <c r="O37" s="92"/>
      <c r="P37" s="44"/>
      <c r="Q37" s="44"/>
      <c r="R37" s="92"/>
      <c r="S37" s="44"/>
      <c r="T37" s="44"/>
      <c r="U37" s="49"/>
      <c r="V37" s="49"/>
      <c r="W37" s="49"/>
      <c r="X37" s="49"/>
      <c r="Y37" s="49"/>
      <c r="Z37" s="49"/>
      <c r="AA37" s="49"/>
      <c r="AB37" s="49"/>
      <c r="AC37" s="49"/>
      <c r="AD37" s="49"/>
      <c r="AE37" s="95"/>
    </row>
    <row r="38" spans="1:40">
      <c r="A38" s="30"/>
      <c r="B38" s="41" t="s">
        <v>16</v>
      </c>
      <c r="C38" s="49">
        <f>AVERAGE(C25:C36)</f>
        <v>25736.333333333332</v>
      </c>
      <c r="D38" s="49">
        <f t="shared" ref="D38:T38" si="2">AVERAGE(D25:D36)</f>
        <v>22165.75</v>
      </c>
      <c r="E38" s="49">
        <f t="shared" si="2"/>
        <v>18559.5</v>
      </c>
      <c r="F38" s="49">
        <f t="shared" si="2"/>
        <v>28298.916666666668</v>
      </c>
      <c r="G38" s="49">
        <f t="shared" si="2"/>
        <v>28114.75</v>
      </c>
      <c r="H38" s="49">
        <f t="shared" si="2"/>
        <v>26331</v>
      </c>
      <c r="I38" s="49">
        <f t="shared" si="2"/>
        <v>31384.666666666668</v>
      </c>
      <c r="J38" s="49">
        <f t="shared" si="2"/>
        <v>29072.25</v>
      </c>
      <c r="K38" s="49">
        <f t="shared" si="2"/>
        <v>25456.833333333332</v>
      </c>
      <c r="L38" s="49">
        <f t="shared" si="2"/>
        <v>25400.5</v>
      </c>
      <c r="M38" s="49">
        <f t="shared" si="2"/>
        <v>22080.25</v>
      </c>
      <c r="N38" s="49">
        <f t="shared" si="2"/>
        <v>25156.75</v>
      </c>
      <c r="O38" s="49">
        <f t="shared" si="2"/>
        <v>19469.625</v>
      </c>
      <c r="P38" s="49">
        <f t="shared" si="2"/>
        <v>17247</v>
      </c>
      <c r="Q38" s="49">
        <f t="shared" si="2"/>
        <v>14831.125</v>
      </c>
      <c r="R38" s="49">
        <f t="shared" si="2"/>
        <v>18427</v>
      </c>
      <c r="S38" s="49">
        <f t="shared" si="2"/>
        <v>17742.625</v>
      </c>
      <c r="T38" s="49">
        <f t="shared" si="2"/>
        <v>20707.75</v>
      </c>
      <c r="U38" s="49"/>
      <c r="V38" s="49"/>
      <c r="W38" s="49"/>
      <c r="X38" s="49"/>
      <c r="Y38" s="49"/>
      <c r="Z38" s="49"/>
      <c r="AA38" s="49"/>
      <c r="AB38" s="49"/>
      <c r="AC38" s="49"/>
      <c r="AD38" s="49"/>
      <c r="AE38" s="95"/>
    </row>
    <row r="39" spans="1:40" ht="17" thickBot="1">
      <c r="A39" s="30"/>
      <c r="B39" s="42" t="s">
        <v>17</v>
      </c>
      <c r="C39" s="50">
        <f>STDEV(C25:C36)/SQRT(COUNT(C25:C36))</f>
        <v>1563.0466623510865</v>
      </c>
      <c r="D39" s="50">
        <f t="shared" ref="D39:T39" si="3">STDEV(D25:D36)/SQRT(COUNT(D25:D36))</f>
        <v>2288.5889993519031</v>
      </c>
      <c r="E39" s="50">
        <f t="shared" si="3"/>
        <v>1415.5310198585612</v>
      </c>
      <c r="F39" s="50">
        <f t="shared" si="3"/>
        <v>1245.2535731688927</v>
      </c>
      <c r="G39" s="50">
        <f t="shared" si="3"/>
        <v>1208.8812579543671</v>
      </c>
      <c r="H39" s="50">
        <f t="shared" si="3"/>
        <v>1067.9842170550969</v>
      </c>
      <c r="I39" s="50">
        <f t="shared" si="3"/>
        <v>1166.3750133285466</v>
      </c>
      <c r="J39" s="50">
        <f t="shared" si="3"/>
        <v>1917.1566980620657</v>
      </c>
      <c r="K39" s="50">
        <f t="shared" si="3"/>
        <v>1671.4769817455019</v>
      </c>
      <c r="L39" s="50">
        <f t="shared" si="3"/>
        <v>2452.4541867033495</v>
      </c>
      <c r="M39" s="50">
        <f t="shared" si="3"/>
        <v>1776.155475914542</v>
      </c>
      <c r="N39" s="50">
        <f t="shared" si="3"/>
        <v>1559.3527995322581</v>
      </c>
      <c r="O39" s="50">
        <f t="shared" si="3"/>
        <v>962.68979459896627</v>
      </c>
      <c r="P39" s="50">
        <f t="shared" si="3"/>
        <v>741.91436741138023</v>
      </c>
      <c r="Q39" s="50">
        <f t="shared" si="3"/>
        <v>1098.3616604077051</v>
      </c>
      <c r="R39" s="50">
        <f t="shared" si="3"/>
        <v>1108.7760304562348</v>
      </c>
      <c r="S39" s="50">
        <f t="shared" si="3"/>
        <v>946.24490822370376</v>
      </c>
      <c r="T39" s="50">
        <f t="shared" si="3"/>
        <v>793.62603081408201</v>
      </c>
      <c r="U39" s="50"/>
      <c r="V39" s="50"/>
      <c r="W39" s="50"/>
      <c r="X39" s="50"/>
      <c r="Y39" s="50"/>
      <c r="Z39" s="50"/>
      <c r="AA39" s="50"/>
      <c r="AB39" s="50"/>
      <c r="AC39" s="50"/>
      <c r="AD39" s="50"/>
      <c r="AE39" s="96"/>
    </row>
    <row r="40" spans="1:40">
      <c r="A40" s="30"/>
      <c r="E40" s="84"/>
      <c r="H40" s="84"/>
      <c r="K40" s="84"/>
      <c r="O40" s="85"/>
      <c r="P40" s="85"/>
      <c r="Q40" s="85"/>
      <c r="R40" s="85"/>
      <c r="S40" s="85"/>
      <c r="T40" s="85"/>
      <c r="V40" s="85"/>
      <c r="W40" s="85"/>
      <c r="Y40" s="85"/>
      <c r="Z40" s="85"/>
      <c r="AB40" s="85"/>
      <c r="AC40" s="85"/>
      <c r="AE40" s="85"/>
      <c r="AF40" s="85"/>
      <c r="AH40" s="85"/>
      <c r="AI40" s="85"/>
      <c r="AK40" s="85"/>
      <c r="AL40" s="85"/>
    </row>
    <row r="41" spans="1:40" ht="17" thickBot="1">
      <c r="A41" s="30"/>
    </row>
    <row r="42" spans="1:40">
      <c r="A42" s="30"/>
      <c r="B42" s="89" t="s">
        <v>117</v>
      </c>
      <c r="C42" s="411" t="s">
        <v>43</v>
      </c>
      <c r="D42" s="411"/>
      <c r="E42" s="411"/>
      <c r="F42" s="411"/>
      <c r="G42" s="411"/>
      <c r="H42" s="411"/>
      <c r="I42" s="411"/>
      <c r="J42" s="411"/>
      <c r="K42" s="411"/>
      <c r="L42" s="411" t="s">
        <v>44</v>
      </c>
      <c r="M42" s="411"/>
      <c r="N42" s="411"/>
      <c r="O42" s="411"/>
      <c r="P42" s="411"/>
      <c r="Q42" s="411"/>
      <c r="R42" s="411"/>
      <c r="S42" s="411"/>
      <c r="T42" s="411"/>
      <c r="U42" s="411" t="s">
        <v>45</v>
      </c>
      <c r="V42" s="411"/>
      <c r="W42" s="411"/>
      <c r="X42" s="411"/>
      <c r="Y42" s="411"/>
      <c r="Z42" s="411"/>
      <c r="AA42" s="411"/>
      <c r="AB42" s="411"/>
      <c r="AC42" s="411"/>
      <c r="AD42" s="90"/>
      <c r="AE42" s="90"/>
      <c r="AF42" s="90"/>
      <c r="AG42" s="90"/>
      <c r="AH42" s="90"/>
      <c r="AI42" s="90"/>
      <c r="AJ42" s="90"/>
      <c r="AK42" s="90"/>
      <c r="AL42" s="90"/>
      <c r="AM42" s="90"/>
      <c r="AN42" s="97"/>
    </row>
    <row r="43" spans="1:40">
      <c r="A43" s="30"/>
      <c r="B43" s="91"/>
      <c r="C43" s="410" t="s">
        <v>61</v>
      </c>
      <c r="D43" s="410"/>
      <c r="E43" s="410"/>
      <c r="F43" s="410" t="s">
        <v>64</v>
      </c>
      <c r="G43" s="410"/>
      <c r="H43" s="410"/>
      <c r="I43" s="410" t="s">
        <v>65</v>
      </c>
      <c r="J43" s="410"/>
      <c r="K43" s="410"/>
      <c r="L43" s="410" t="s">
        <v>61</v>
      </c>
      <c r="M43" s="410"/>
      <c r="N43" s="410"/>
      <c r="O43" s="410" t="s">
        <v>64</v>
      </c>
      <c r="P43" s="410"/>
      <c r="Q43" s="410"/>
      <c r="R43" s="410" t="s">
        <v>65</v>
      </c>
      <c r="S43" s="410"/>
      <c r="T43" s="410"/>
      <c r="U43" s="410" t="s">
        <v>61</v>
      </c>
      <c r="V43" s="410"/>
      <c r="W43" s="410"/>
      <c r="X43" s="410" t="s">
        <v>64</v>
      </c>
      <c r="Y43" s="410"/>
      <c r="Z43" s="410"/>
      <c r="AA43" s="410" t="s">
        <v>65</v>
      </c>
      <c r="AB43" s="410"/>
      <c r="AC43" s="410"/>
      <c r="AD43" s="49"/>
      <c r="AE43" s="49"/>
      <c r="AF43" s="49"/>
      <c r="AG43" s="49"/>
      <c r="AH43" s="49"/>
      <c r="AI43" s="49"/>
      <c r="AJ43" s="49"/>
      <c r="AK43" s="49"/>
      <c r="AL43" s="49"/>
      <c r="AM43" s="49"/>
      <c r="AN43" s="95"/>
    </row>
    <row r="44" spans="1:40">
      <c r="A44" s="30"/>
      <c r="B44" s="91"/>
      <c r="C44" s="44" t="s">
        <v>60</v>
      </c>
      <c r="D44" s="44" t="s">
        <v>113</v>
      </c>
      <c r="E44" s="44" t="s">
        <v>114</v>
      </c>
      <c r="F44" s="44" t="s">
        <v>60</v>
      </c>
      <c r="G44" s="44" t="s">
        <v>113</v>
      </c>
      <c r="H44" s="44" t="s">
        <v>114</v>
      </c>
      <c r="I44" s="44" t="s">
        <v>60</v>
      </c>
      <c r="J44" s="44" t="s">
        <v>113</v>
      </c>
      <c r="K44" s="44" t="s">
        <v>114</v>
      </c>
      <c r="L44" s="44" t="s">
        <v>60</v>
      </c>
      <c r="M44" s="44" t="s">
        <v>113</v>
      </c>
      <c r="N44" s="44" t="s">
        <v>114</v>
      </c>
      <c r="O44" s="44" t="s">
        <v>60</v>
      </c>
      <c r="P44" s="44" t="s">
        <v>113</v>
      </c>
      <c r="Q44" s="44" t="s">
        <v>114</v>
      </c>
      <c r="R44" s="44" t="s">
        <v>60</v>
      </c>
      <c r="S44" s="44" t="s">
        <v>113</v>
      </c>
      <c r="T44" s="44" t="s">
        <v>114</v>
      </c>
      <c r="U44" s="44" t="s">
        <v>60</v>
      </c>
      <c r="V44" s="44" t="s">
        <v>113</v>
      </c>
      <c r="W44" s="44" t="s">
        <v>114</v>
      </c>
      <c r="X44" s="44" t="s">
        <v>60</v>
      </c>
      <c r="Y44" s="44" t="s">
        <v>113</v>
      </c>
      <c r="Z44" s="44" t="s">
        <v>114</v>
      </c>
      <c r="AA44" s="44" t="s">
        <v>60</v>
      </c>
      <c r="AB44" s="44" t="s">
        <v>113</v>
      </c>
      <c r="AC44" s="44" t="s">
        <v>114</v>
      </c>
      <c r="AD44" s="49"/>
      <c r="AE44" s="49"/>
      <c r="AF44" s="49"/>
      <c r="AG44" s="44" t="s">
        <v>60</v>
      </c>
      <c r="AH44" s="44" t="s">
        <v>113</v>
      </c>
      <c r="AI44" s="44" t="s">
        <v>114</v>
      </c>
      <c r="AJ44" s="44"/>
      <c r="AN44" s="95"/>
    </row>
    <row r="45" spans="1:40">
      <c r="A45" s="30"/>
      <c r="B45" s="91"/>
      <c r="C45" s="98">
        <v>21542</v>
      </c>
      <c r="D45" s="49">
        <v>27564</v>
      </c>
      <c r="E45" s="49">
        <v>19540</v>
      </c>
      <c r="F45" s="99">
        <v>22700</v>
      </c>
      <c r="G45" s="92">
        <v>26048</v>
      </c>
      <c r="H45" s="92">
        <v>30680</v>
      </c>
      <c r="I45" s="92">
        <v>28056</v>
      </c>
      <c r="J45" s="92">
        <v>27686</v>
      </c>
      <c r="K45" s="92">
        <v>26962</v>
      </c>
      <c r="L45" s="49">
        <v>25604</v>
      </c>
      <c r="M45" s="49">
        <v>16752</v>
      </c>
      <c r="N45" s="49">
        <v>31970</v>
      </c>
      <c r="O45" s="92">
        <v>27110</v>
      </c>
      <c r="P45" s="92">
        <v>31432</v>
      </c>
      <c r="Q45" s="92">
        <v>21492</v>
      </c>
      <c r="R45" s="92">
        <v>21992</v>
      </c>
      <c r="S45" s="92">
        <v>24314</v>
      </c>
      <c r="T45" s="92">
        <v>31850</v>
      </c>
      <c r="U45" s="49">
        <v>18613</v>
      </c>
      <c r="V45" s="49">
        <v>20481</v>
      </c>
      <c r="W45" s="49">
        <v>19936</v>
      </c>
      <c r="X45" s="49">
        <v>20491</v>
      </c>
      <c r="Y45" s="49">
        <v>20515</v>
      </c>
      <c r="Z45" s="49">
        <v>23375</v>
      </c>
      <c r="AA45" s="49">
        <v>20823</v>
      </c>
      <c r="AB45" s="49">
        <v>28534</v>
      </c>
      <c r="AC45" s="49">
        <v>19173</v>
      </c>
      <c r="AD45" s="49"/>
      <c r="AE45" s="215" t="s">
        <v>61</v>
      </c>
      <c r="AF45" s="53" t="s">
        <v>43</v>
      </c>
      <c r="AG45" s="49">
        <f>C58/C58</f>
        <v>1</v>
      </c>
      <c r="AH45" s="49">
        <f>D58/C58</f>
        <v>1.0162941775630092</v>
      </c>
      <c r="AI45" s="93">
        <f>E58/C58</f>
        <v>1.0488114695849915</v>
      </c>
      <c r="AJ45" s="49"/>
      <c r="AN45" s="95"/>
    </row>
    <row r="46" spans="1:40">
      <c r="B46" s="91"/>
      <c r="C46" s="98">
        <v>29782</v>
      </c>
      <c r="D46" s="49">
        <v>32442</v>
      </c>
      <c r="E46" s="49">
        <v>25238</v>
      </c>
      <c r="F46" s="99">
        <v>29385</v>
      </c>
      <c r="G46" s="92">
        <v>40028</v>
      </c>
      <c r="H46" s="92">
        <v>33230</v>
      </c>
      <c r="I46" s="92">
        <v>24706</v>
      </c>
      <c r="J46" s="92">
        <v>27756</v>
      </c>
      <c r="K46" s="92">
        <v>31242</v>
      </c>
      <c r="L46" s="49">
        <v>23750</v>
      </c>
      <c r="M46" s="49">
        <v>35422</v>
      </c>
      <c r="N46" s="49">
        <v>21936</v>
      </c>
      <c r="O46" s="92">
        <v>26066</v>
      </c>
      <c r="P46" s="92">
        <v>34974</v>
      </c>
      <c r="Q46" s="92">
        <v>34382</v>
      </c>
      <c r="R46" s="92">
        <v>26399</v>
      </c>
      <c r="S46" s="92">
        <v>36166</v>
      </c>
      <c r="T46" s="92">
        <v>27224</v>
      </c>
      <c r="U46" s="49">
        <v>24268</v>
      </c>
      <c r="V46" s="49">
        <v>18737</v>
      </c>
      <c r="W46" s="49">
        <v>21322</v>
      </c>
      <c r="X46" s="49">
        <v>20929</v>
      </c>
      <c r="Y46" s="49">
        <v>18238</v>
      </c>
      <c r="Z46" s="49">
        <v>22730</v>
      </c>
      <c r="AA46" s="49">
        <v>19743</v>
      </c>
      <c r="AB46" s="49">
        <v>22168</v>
      </c>
      <c r="AC46" s="49">
        <v>21321</v>
      </c>
      <c r="AD46" s="49"/>
      <c r="AE46" s="215"/>
      <c r="AF46" s="53" t="s">
        <v>44</v>
      </c>
      <c r="AG46" s="49">
        <f>L58/L58</f>
        <v>1</v>
      </c>
      <c r="AH46" s="49">
        <f>M58/L58</f>
        <v>1.0354672894553802</v>
      </c>
      <c r="AI46" s="93">
        <f>N58/L58</f>
        <v>1.0297219504747257</v>
      </c>
      <c r="AJ46" s="49"/>
      <c r="AK46" s="323" t="s">
        <v>16</v>
      </c>
      <c r="AL46" s="323" t="s">
        <v>60</v>
      </c>
      <c r="AM46" s="323" t="s">
        <v>113</v>
      </c>
      <c r="AN46" s="43" t="s">
        <v>114</v>
      </c>
    </row>
    <row r="47" spans="1:40">
      <c r="B47" s="91"/>
      <c r="C47" s="98">
        <v>20668</v>
      </c>
      <c r="D47" s="49">
        <v>21994</v>
      </c>
      <c r="E47" s="49">
        <v>22670</v>
      </c>
      <c r="F47" s="99">
        <v>32112</v>
      </c>
      <c r="G47" s="92">
        <v>32170</v>
      </c>
      <c r="H47" s="92">
        <v>32226</v>
      </c>
      <c r="I47" s="92">
        <v>30308</v>
      </c>
      <c r="J47" s="92">
        <v>26710</v>
      </c>
      <c r="K47" s="92">
        <v>19682</v>
      </c>
      <c r="L47" s="49">
        <v>28000</v>
      </c>
      <c r="M47" s="49">
        <v>22946</v>
      </c>
      <c r="N47" s="49">
        <v>28432</v>
      </c>
      <c r="O47" s="92">
        <v>41160</v>
      </c>
      <c r="P47" s="92">
        <v>37196</v>
      </c>
      <c r="Q47" s="92">
        <v>32040</v>
      </c>
      <c r="R47" s="92">
        <v>30572</v>
      </c>
      <c r="S47" s="92">
        <v>35967</v>
      </c>
      <c r="T47" s="92">
        <v>36160</v>
      </c>
      <c r="U47" s="49">
        <v>19375</v>
      </c>
      <c r="V47" s="49">
        <v>15009</v>
      </c>
      <c r="W47" s="49">
        <v>23563</v>
      </c>
      <c r="X47" s="49">
        <v>17902</v>
      </c>
      <c r="Y47" s="49">
        <v>20971</v>
      </c>
      <c r="Z47" s="49">
        <v>19556</v>
      </c>
      <c r="AA47" s="49">
        <v>24219</v>
      </c>
      <c r="AB47" s="49">
        <v>21652</v>
      </c>
      <c r="AC47" s="49">
        <v>23873</v>
      </c>
      <c r="AD47" s="49"/>
      <c r="AE47" s="215"/>
      <c r="AF47" s="53" t="s">
        <v>45</v>
      </c>
      <c r="AG47" s="49">
        <f>U58/U58</f>
        <v>1</v>
      </c>
      <c r="AH47" s="49">
        <f>V58/U58</f>
        <v>0.99490034621502765</v>
      </c>
      <c r="AI47" s="93">
        <f>W58/U58</f>
        <v>1.0208731569730916</v>
      </c>
      <c r="AJ47" s="49"/>
      <c r="AK47" s="325" t="s">
        <v>61</v>
      </c>
      <c r="AL47" s="323">
        <f>AVERAGE(AG45:AG47)</f>
        <v>1</v>
      </c>
      <c r="AM47" s="371">
        <f>AVERAGE(AH45:AH47)</f>
        <v>1.0155539377444722</v>
      </c>
      <c r="AN47" s="43">
        <f>AVERAGE(AI45:AI47)</f>
        <v>1.0331355256776027</v>
      </c>
    </row>
    <row r="48" spans="1:40">
      <c r="B48" s="91"/>
      <c r="C48" s="98">
        <v>29096</v>
      </c>
      <c r="D48" s="49">
        <v>25708</v>
      </c>
      <c r="E48" s="49">
        <v>29310</v>
      </c>
      <c r="F48" s="99">
        <v>34844</v>
      </c>
      <c r="G48" s="92">
        <v>32430</v>
      </c>
      <c r="H48" s="92">
        <v>34718</v>
      </c>
      <c r="I48" s="92">
        <v>32380</v>
      </c>
      <c r="J48" s="92">
        <v>37636</v>
      </c>
      <c r="K48" s="92">
        <v>28360</v>
      </c>
      <c r="L48" s="49">
        <v>28978</v>
      </c>
      <c r="M48" s="49">
        <v>29706</v>
      </c>
      <c r="N48" s="49">
        <v>24970</v>
      </c>
      <c r="O48" s="92">
        <v>30746</v>
      </c>
      <c r="P48" s="92">
        <v>43192</v>
      </c>
      <c r="Q48" s="92">
        <v>35774</v>
      </c>
      <c r="R48" s="92">
        <v>34694</v>
      </c>
      <c r="S48" s="92">
        <v>30744</v>
      </c>
      <c r="T48" s="92">
        <v>30042</v>
      </c>
      <c r="U48" s="49">
        <v>18754</v>
      </c>
      <c r="V48" s="49">
        <v>22515</v>
      </c>
      <c r="W48" s="49">
        <v>14215</v>
      </c>
      <c r="X48" s="49">
        <v>20245</v>
      </c>
      <c r="Y48" s="49">
        <v>18163</v>
      </c>
      <c r="Z48" s="49">
        <v>16526</v>
      </c>
      <c r="AA48" s="49">
        <v>20571</v>
      </c>
      <c r="AB48" s="49">
        <v>16279</v>
      </c>
      <c r="AC48" s="49">
        <v>19563</v>
      </c>
      <c r="AD48" s="49"/>
      <c r="AE48" s="215" t="s">
        <v>64</v>
      </c>
      <c r="AF48" s="53" t="s">
        <v>43</v>
      </c>
      <c r="AG48" s="49">
        <f>F58/F58</f>
        <v>1</v>
      </c>
      <c r="AH48" s="49">
        <f>G58/F58</f>
        <v>1.0572037088828172</v>
      </c>
      <c r="AI48" s="93">
        <f>H58/F58</f>
        <v>1.0698024008777403</v>
      </c>
      <c r="AJ48" s="49"/>
      <c r="AK48" s="325" t="s">
        <v>64</v>
      </c>
      <c r="AL48" s="323">
        <f>AVERAGE(AG48:AG50)</f>
        <v>1</v>
      </c>
      <c r="AM48" s="371">
        <f>AVERAGE(AH48:AH50)</f>
        <v>1.0362675027160806</v>
      </c>
      <c r="AN48" s="43">
        <f>AVERAGE(AI48:AI50)</f>
        <v>1.0320340444406622</v>
      </c>
    </row>
    <row r="49" spans="2:40">
      <c r="B49" s="91"/>
      <c r="C49" s="98">
        <v>36642</v>
      </c>
      <c r="D49" s="49">
        <v>30702</v>
      </c>
      <c r="E49" s="49">
        <v>28937</v>
      </c>
      <c r="F49" s="99">
        <v>33548</v>
      </c>
      <c r="G49" s="92">
        <v>34716</v>
      </c>
      <c r="H49" s="92">
        <v>34060</v>
      </c>
      <c r="I49" s="92">
        <v>32072</v>
      </c>
      <c r="J49" s="92">
        <v>37504</v>
      </c>
      <c r="K49" s="92">
        <v>34498</v>
      </c>
      <c r="L49" s="49">
        <v>29978</v>
      </c>
      <c r="M49" s="49">
        <v>35368</v>
      </c>
      <c r="N49" s="49">
        <v>37408</v>
      </c>
      <c r="O49" s="92">
        <v>39548</v>
      </c>
      <c r="P49" s="92">
        <v>32502</v>
      </c>
      <c r="Q49" s="92">
        <v>34588</v>
      </c>
      <c r="R49" s="92">
        <v>32758</v>
      </c>
      <c r="S49" s="92">
        <v>30160</v>
      </c>
      <c r="T49" s="92">
        <v>29964</v>
      </c>
      <c r="U49" s="49">
        <v>17137</v>
      </c>
      <c r="V49" s="49">
        <v>18822</v>
      </c>
      <c r="W49" s="49">
        <v>21355</v>
      </c>
      <c r="X49" s="49">
        <v>20269</v>
      </c>
      <c r="Y49" s="49">
        <v>21514</v>
      </c>
      <c r="Z49" s="49">
        <v>18764</v>
      </c>
      <c r="AA49" s="49">
        <v>20337</v>
      </c>
      <c r="AB49" s="49">
        <v>21751</v>
      </c>
      <c r="AC49" s="49">
        <v>17949</v>
      </c>
      <c r="AD49" s="49"/>
      <c r="AE49" s="215"/>
      <c r="AF49" s="53" t="s">
        <v>44</v>
      </c>
      <c r="AG49" s="49">
        <f>O58/O58</f>
        <v>1</v>
      </c>
      <c r="AH49" s="49">
        <f>P58/O58</f>
        <v>1.0448991735203796</v>
      </c>
      <c r="AI49" s="93">
        <f>Q58/O58</f>
        <v>1.0014220088648638</v>
      </c>
      <c r="AJ49" s="49"/>
      <c r="AK49" s="325" t="s">
        <v>65</v>
      </c>
      <c r="AL49" s="323">
        <f>AVERAGE(AG51:AG53)</f>
        <v>1</v>
      </c>
      <c r="AM49" s="371">
        <f>AVERAGE(AH51:AH53)</f>
        <v>1.0292185950787163</v>
      </c>
      <c r="AN49" s="43">
        <f>AVERAGE(AI51:AI53)</f>
        <v>0.99539367168819748</v>
      </c>
    </row>
    <row r="50" spans="2:40">
      <c r="B50" s="91"/>
      <c r="C50" s="98">
        <v>34942</v>
      </c>
      <c r="D50" s="49">
        <v>31166</v>
      </c>
      <c r="E50" s="49">
        <v>30458</v>
      </c>
      <c r="F50" s="99">
        <v>36260</v>
      </c>
      <c r="G50" s="92">
        <v>34716</v>
      </c>
      <c r="H50" s="92">
        <v>32166</v>
      </c>
      <c r="I50" s="92">
        <v>33574</v>
      </c>
      <c r="J50" s="92">
        <v>30564</v>
      </c>
      <c r="K50" s="92">
        <v>31042</v>
      </c>
      <c r="L50" s="49">
        <v>25342</v>
      </c>
      <c r="M50" s="49">
        <v>33154</v>
      </c>
      <c r="N50" s="49">
        <v>33578</v>
      </c>
      <c r="O50" s="92">
        <v>39702</v>
      </c>
      <c r="P50" s="92">
        <v>41318</v>
      </c>
      <c r="Q50" s="92">
        <v>33838</v>
      </c>
      <c r="R50" s="92">
        <v>24112</v>
      </c>
      <c r="S50" s="92">
        <v>39350</v>
      </c>
      <c r="T50" s="92">
        <v>31566</v>
      </c>
      <c r="U50" s="49">
        <v>18001</v>
      </c>
      <c r="V50" s="49">
        <v>20106</v>
      </c>
      <c r="W50" s="49">
        <v>17266</v>
      </c>
      <c r="X50" s="49">
        <v>18371</v>
      </c>
      <c r="Y50" s="49">
        <v>20554</v>
      </c>
      <c r="Z50" s="49">
        <v>18917</v>
      </c>
      <c r="AA50" s="49">
        <v>22422</v>
      </c>
      <c r="AB50" s="49">
        <v>21706</v>
      </c>
      <c r="AC50" s="49">
        <v>22077</v>
      </c>
      <c r="AD50" s="49"/>
      <c r="AE50" s="215"/>
      <c r="AF50" s="53" t="s">
        <v>45</v>
      </c>
      <c r="AG50" s="49">
        <f>X58/X58</f>
        <v>1</v>
      </c>
      <c r="AH50" s="49">
        <f>Y58/X58</f>
        <v>1.0066996257450447</v>
      </c>
      <c r="AI50" s="93">
        <f>Z58/X58</f>
        <v>1.0248777235793822</v>
      </c>
      <c r="AJ50" s="49"/>
      <c r="AK50" s="325"/>
      <c r="AL50" s="340"/>
      <c r="AM50" s="323"/>
      <c r="AN50" s="43"/>
    </row>
    <row r="51" spans="2:40">
      <c r="B51" s="91"/>
      <c r="C51" s="98">
        <v>22874</v>
      </c>
      <c r="D51" s="49">
        <v>28682</v>
      </c>
      <c r="E51" s="49">
        <v>26154</v>
      </c>
      <c r="F51" s="99">
        <v>33604</v>
      </c>
      <c r="G51" s="92">
        <v>38168</v>
      </c>
      <c r="H51" s="92">
        <v>34954</v>
      </c>
      <c r="I51" s="92">
        <v>27878</v>
      </c>
      <c r="J51" s="92">
        <v>35672</v>
      </c>
      <c r="K51" s="92">
        <v>32593</v>
      </c>
      <c r="L51" s="49">
        <v>35646</v>
      </c>
      <c r="M51" s="49">
        <v>32636</v>
      </c>
      <c r="N51" s="49">
        <v>32150</v>
      </c>
      <c r="O51" s="92">
        <v>41962</v>
      </c>
      <c r="P51" s="92">
        <v>24804</v>
      </c>
      <c r="Q51" s="92">
        <v>33556</v>
      </c>
      <c r="R51" s="92">
        <v>38906</v>
      </c>
      <c r="S51" s="92">
        <v>30218</v>
      </c>
      <c r="T51" s="92">
        <v>33990</v>
      </c>
      <c r="U51" s="49">
        <v>17026</v>
      </c>
      <c r="V51" s="49">
        <v>15594</v>
      </c>
      <c r="W51" s="49">
        <v>18817</v>
      </c>
      <c r="X51" s="49">
        <v>15722</v>
      </c>
      <c r="Y51" s="49">
        <v>17728</v>
      </c>
      <c r="Z51" s="49">
        <v>19040</v>
      </c>
      <c r="AA51" s="49">
        <v>22179</v>
      </c>
      <c r="AB51" s="49">
        <v>18616</v>
      </c>
      <c r="AC51" s="49">
        <v>24243</v>
      </c>
      <c r="AD51" s="49"/>
      <c r="AE51" s="215" t="s">
        <v>65</v>
      </c>
      <c r="AF51" s="53" t="s">
        <v>43</v>
      </c>
      <c r="AG51" s="49">
        <f>I58/I58</f>
        <v>1</v>
      </c>
      <c r="AH51" s="49">
        <f>J58/I58</f>
        <v>1.0562810585923956</v>
      </c>
      <c r="AI51" s="93">
        <f>K58/I58</f>
        <v>0.98590359522984039</v>
      </c>
      <c r="AJ51" s="49"/>
      <c r="AK51" s="323" t="s">
        <v>17</v>
      </c>
      <c r="AL51" s="323" t="s">
        <v>60</v>
      </c>
      <c r="AM51" s="323" t="s">
        <v>113</v>
      </c>
      <c r="AN51" s="43" t="s">
        <v>114</v>
      </c>
    </row>
    <row r="52" spans="2:40">
      <c r="B52" s="91"/>
      <c r="C52" s="98">
        <v>27128</v>
      </c>
      <c r="D52" s="49">
        <v>36500</v>
      </c>
      <c r="E52" s="49">
        <v>29198</v>
      </c>
      <c r="F52" s="99">
        <v>31878</v>
      </c>
      <c r="G52" s="92">
        <v>43510</v>
      </c>
      <c r="H52" s="92">
        <v>44102</v>
      </c>
      <c r="I52" s="92">
        <v>36256</v>
      </c>
      <c r="J52" s="92">
        <v>39734</v>
      </c>
      <c r="K52" s="92">
        <v>35918</v>
      </c>
      <c r="L52" s="49">
        <v>28674</v>
      </c>
      <c r="M52" s="49">
        <v>36876</v>
      </c>
      <c r="N52" s="49">
        <v>28310</v>
      </c>
      <c r="O52" s="92">
        <v>32518</v>
      </c>
      <c r="P52" s="92">
        <v>32258</v>
      </c>
      <c r="Q52" s="92">
        <v>41840</v>
      </c>
      <c r="R52" s="92">
        <v>39842</v>
      </c>
      <c r="S52" s="92">
        <v>39978</v>
      </c>
      <c r="T52" s="92">
        <v>31800</v>
      </c>
      <c r="U52" s="49">
        <v>16444</v>
      </c>
      <c r="V52" s="49">
        <v>17591</v>
      </c>
      <c r="W52" s="49">
        <v>16267</v>
      </c>
      <c r="X52" s="49">
        <v>17572</v>
      </c>
      <c r="Y52" s="49">
        <v>14833</v>
      </c>
      <c r="Z52" s="49">
        <v>16362</v>
      </c>
      <c r="AA52" s="49">
        <v>17973</v>
      </c>
      <c r="AB52" s="49">
        <v>20014</v>
      </c>
      <c r="AC52" s="49">
        <v>18057</v>
      </c>
      <c r="AD52" s="49"/>
      <c r="AE52" s="215"/>
      <c r="AF52" s="53" t="s">
        <v>44</v>
      </c>
      <c r="AG52" s="49">
        <f>R58/R58</f>
        <v>1</v>
      </c>
      <c r="AH52" s="49">
        <f>S58/R58</f>
        <v>1.0167967048094066</v>
      </c>
      <c r="AI52" s="49">
        <f>T58/R58</f>
        <v>1.0122286639883888</v>
      </c>
      <c r="AJ52" s="49"/>
      <c r="AK52" s="325" t="s">
        <v>61</v>
      </c>
      <c r="AL52" s="340">
        <f>STDEV(AG45:AG47)/SQRT(COUNT(AG45:AG47))</f>
        <v>0</v>
      </c>
      <c r="AM52" s="340">
        <f>STDEV(AH45:AH47)/SQRT(COUNT(AH45:AH47))</f>
        <v>1.1716515227208242E-2</v>
      </c>
      <c r="AN52" s="341">
        <f>STDEV(AI45:AI47)/SQRT(COUNT(AI45:AI47))</f>
        <v>8.2437188139280835E-3</v>
      </c>
    </row>
    <row r="53" spans="2:40">
      <c r="B53" s="91"/>
      <c r="C53" s="98">
        <v>33400</v>
      </c>
      <c r="D53" s="49">
        <v>24969</v>
      </c>
      <c r="E53" s="49">
        <v>42684</v>
      </c>
      <c r="F53" s="99">
        <v>30012</v>
      </c>
      <c r="G53" s="92">
        <v>29526</v>
      </c>
      <c r="H53" s="92">
        <v>40636</v>
      </c>
      <c r="I53" s="92">
        <v>27468</v>
      </c>
      <c r="J53" s="92">
        <v>32878</v>
      </c>
      <c r="K53" s="92">
        <v>33070</v>
      </c>
      <c r="L53" s="49">
        <v>33466</v>
      </c>
      <c r="M53" s="49">
        <v>35814</v>
      </c>
      <c r="N53" s="49">
        <v>34402</v>
      </c>
      <c r="O53" s="92">
        <v>36440</v>
      </c>
      <c r="P53" s="92">
        <v>41180</v>
      </c>
      <c r="Q53" s="92">
        <v>38850</v>
      </c>
      <c r="R53" s="92">
        <v>32698</v>
      </c>
      <c r="S53" s="92">
        <v>31686</v>
      </c>
      <c r="T53" s="92">
        <v>31134</v>
      </c>
      <c r="U53" s="49"/>
      <c r="V53" s="49"/>
      <c r="W53" s="49"/>
      <c r="X53" s="49"/>
      <c r="Y53" s="49"/>
      <c r="Z53" s="49"/>
      <c r="AA53" s="49"/>
      <c r="AB53" s="49"/>
      <c r="AC53" s="49"/>
      <c r="AD53" s="49"/>
      <c r="AE53" s="215"/>
      <c r="AF53" s="53" t="s">
        <v>45</v>
      </c>
      <c r="AG53" s="49">
        <f>AA58/AA58</f>
        <v>1</v>
      </c>
      <c r="AH53" s="49">
        <f>AB58/AA58</f>
        <v>1.0145780218343465</v>
      </c>
      <c r="AI53" s="49">
        <f>AC58/AA58</f>
        <v>0.9880487558463632</v>
      </c>
      <c r="AJ53" s="49"/>
      <c r="AK53" s="325" t="s">
        <v>64</v>
      </c>
      <c r="AL53" s="340">
        <f>STDEV(AG48:AG50)/SQRT(COUNT(AG48:AG50))</f>
        <v>0</v>
      </c>
      <c r="AM53" s="340">
        <f>STDEV(AH48:AH50)/SQRT(COUNT(AH48:AH50))</f>
        <v>1.5204658376652233E-2</v>
      </c>
      <c r="AN53" s="341">
        <f>STDEV(AI48:AI50)/SQRT(COUNT(AI48:AI50))</f>
        <v>2.0061399080164355E-2</v>
      </c>
    </row>
    <row r="54" spans="2:40">
      <c r="B54" s="91"/>
      <c r="C54" s="98">
        <v>29458</v>
      </c>
      <c r="D54" s="49">
        <v>34074</v>
      </c>
      <c r="E54" s="49">
        <v>38648</v>
      </c>
      <c r="F54" s="99">
        <v>29394</v>
      </c>
      <c r="G54" s="92">
        <v>19760</v>
      </c>
      <c r="H54" s="92">
        <v>30489</v>
      </c>
      <c r="I54" s="92">
        <v>31416</v>
      </c>
      <c r="J54" s="92">
        <v>30128</v>
      </c>
      <c r="K54" s="92">
        <v>31440</v>
      </c>
      <c r="L54" s="49">
        <v>31138</v>
      </c>
      <c r="M54" s="49">
        <v>29874</v>
      </c>
      <c r="N54" s="49">
        <v>38006</v>
      </c>
      <c r="O54" s="92">
        <v>30214</v>
      </c>
      <c r="P54" s="92">
        <v>37152</v>
      </c>
      <c r="Q54" s="92">
        <v>28936</v>
      </c>
      <c r="R54" s="92">
        <v>31512</v>
      </c>
      <c r="S54" s="92">
        <v>33680</v>
      </c>
      <c r="T54" s="92">
        <v>40638</v>
      </c>
      <c r="U54" s="49"/>
      <c r="V54" s="49"/>
      <c r="W54" s="49"/>
      <c r="X54" s="49"/>
      <c r="Y54" s="49"/>
      <c r="Z54" s="49"/>
      <c r="AA54" s="49"/>
      <c r="AB54" s="49"/>
      <c r="AC54" s="49"/>
      <c r="AD54" s="49"/>
      <c r="AJ54" s="49"/>
      <c r="AK54" s="325" t="s">
        <v>65</v>
      </c>
      <c r="AL54" s="340">
        <f>STDEV(AG51:AG53)/SQRT(COUNT(AG51:AG53))</f>
        <v>0</v>
      </c>
      <c r="AM54" s="340">
        <f>STDEV(AH51:AH53)/SQRT(COUNT(AH51:AH53))</f>
        <v>1.3546381277028383E-2</v>
      </c>
      <c r="AN54" s="341">
        <f>STDEV(AI51:AI53)/SQRT(COUNT(AI51:AI53))</f>
        <v>8.4402439306830671E-3</v>
      </c>
    </row>
    <row r="55" spans="2:40">
      <c r="B55" s="91"/>
      <c r="C55" s="98">
        <v>25578</v>
      </c>
      <c r="D55" s="49">
        <v>27786</v>
      </c>
      <c r="E55" s="49">
        <v>27722</v>
      </c>
      <c r="F55" s="99">
        <v>27536</v>
      </c>
      <c r="G55" s="92">
        <v>32356</v>
      </c>
      <c r="H55" s="92">
        <v>27030</v>
      </c>
      <c r="I55" s="92">
        <v>34114</v>
      </c>
      <c r="J55" s="92">
        <v>27082</v>
      </c>
      <c r="K55" s="92">
        <v>27268</v>
      </c>
      <c r="L55" s="49">
        <v>35562</v>
      </c>
      <c r="M55" s="49">
        <v>31796</v>
      </c>
      <c r="N55" s="49">
        <v>32528</v>
      </c>
      <c r="O55" s="92">
        <v>28228</v>
      </c>
      <c r="P55" s="92">
        <v>28768</v>
      </c>
      <c r="Q55" s="92">
        <v>31582</v>
      </c>
      <c r="R55" s="92">
        <v>31774</v>
      </c>
      <c r="S55" s="92">
        <v>21640</v>
      </c>
      <c r="T55" s="92">
        <v>26528</v>
      </c>
      <c r="U55" s="49"/>
      <c r="V55" s="49"/>
      <c r="W55" s="49"/>
      <c r="X55" s="49"/>
      <c r="Y55" s="49"/>
      <c r="Z55" s="49"/>
      <c r="AA55" s="49"/>
      <c r="AB55" s="49"/>
      <c r="AC55" s="49"/>
      <c r="AD55" s="49"/>
      <c r="AJ55" s="49"/>
      <c r="AK55" s="325"/>
      <c r="AL55" s="323"/>
      <c r="AM55" s="323"/>
      <c r="AN55" s="43"/>
    </row>
    <row r="56" spans="2:40">
      <c r="B56" s="91"/>
      <c r="C56" s="98">
        <v>26618</v>
      </c>
      <c r="D56" s="49">
        <v>21644</v>
      </c>
      <c r="E56" s="49">
        <v>33654</v>
      </c>
      <c r="F56" s="99">
        <v>30591</v>
      </c>
      <c r="G56" s="92">
        <v>29708</v>
      </c>
      <c r="H56" s="92">
        <v>23530</v>
      </c>
      <c r="I56" s="92">
        <v>25198</v>
      </c>
      <c r="J56" s="92">
        <v>30530</v>
      </c>
      <c r="K56" s="92">
        <v>26228</v>
      </c>
      <c r="L56" s="49">
        <v>27540</v>
      </c>
      <c r="M56" s="49">
        <v>25878</v>
      </c>
      <c r="N56" s="49">
        <v>20500</v>
      </c>
      <c r="O56" s="92">
        <v>22928</v>
      </c>
      <c r="P56" s="92">
        <v>29654</v>
      </c>
      <c r="Q56" s="92">
        <v>30308</v>
      </c>
      <c r="R56" s="92">
        <v>28862</v>
      </c>
      <c r="S56" s="92">
        <v>26502</v>
      </c>
      <c r="T56" s="92">
        <v>27800</v>
      </c>
      <c r="U56" s="49"/>
      <c r="V56" s="49"/>
      <c r="W56" s="49"/>
      <c r="X56" s="49"/>
      <c r="Y56" s="49"/>
      <c r="Z56" s="49"/>
      <c r="AA56" s="49"/>
      <c r="AB56" s="49"/>
      <c r="AC56" s="49"/>
      <c r="AD56" s="49"/>
      <c r="AE56" s="215"/>
      <c r="AF56" s="53"/>
      <c r="AG56" s="49"/>
      <c r="AH56" s="92"/>
      <c r="AI56" s="92"/>
      <c r="AJ56" s="49"/>
      <c r="AK56" s="325"/>
      <c r="AL56" s="325"/>
      <c r="AM56" s="323"/>
      <c r="AN56" s="43"/>
    </row>
    <row r="57" spans="2:40">
      <c r="B57" s="91"/>
      <c r="C57" s="49"/>
      <c r="D57" s="49"/>
      <c r="E57" s="93"/>
      <c r="F57" s="49"/>
      <c r="G57" s="49"/>
      <c r="H57" s="93"/>
      <c r="I57" s="49"/>
      <c r="J57" s="49"/>
      <c r="K57" s="93"/>
      <c r="L57" s="49"/>
      <c r="M57" s="44"/>
      <c r="N57" s="44"/>
      <c r="O57" s="49"/>
      <c r="P57" s="44"/>
      <c r="Q57" s="44"/>
      <c r="R57" s="49"/>
      <c r="S57" s="44"/>
      <c r="T57" s="44"/>
      <c r="U57" s="49"/>
      <c r="V57" s="44"/>
      <c r="W57" s="44"/>
      <c r="X57" s="99"/>
      <c r="Y57" s="44"/>
      <c r="Z57" s="44"/>
      <c r="AA57" s="92"/>
      <c r="AB57" s="44"/>
      <c r="AC57" s="44"/>
      <c r="AD57" s="49"/>
      <c r="AE57" s="49"/>
      <c r="AF57" s="49"/>
      <c r="AG57" s="49"/>
      <c r="AH57" s="49"/>
      <c r="AI57" s="49"/>
      <c r="AJ57" s="49"/>
      <c r="AK57" s="323"/>
      <c r="AL57" s="323"/>
      <c r="AM57" s="323"/>
      <c r="AN57" s="43"/>
    </row>
    <row r="58" spans="2:40">
      <c r="B58" s="41" t="s">
        <v>16</v>
      </c>
      <c r="C58" s="49">
        <f>AVERAGE(C45:C56)</f>
        <v>28144</v>
      </c>
      <c r="D58" s="49">
        <f t="shared" ref="D58:AC58" si="4">AVERAGE(D45:D56)</f>
        <v>28602.583333333332</v>
      </c>
      <c r="E58" s="49">
        <f t="shared" si="4"/>
        <v>29517.75</v>
      </c>
      <c r="F58" s="49">
        <f t="shared" si="4"/>
        <v>30988.666666666668</v>
      </c>
      <c r="G58" s="49">
        <f t="shared" si="4"/>
        <v>32761.333333333332</v>
      </c>
      <c r="H58" s="49">
        <f t="shared" si="4"/>
        <v>33151.75</v>
      </c>
      <c r="I58" s="49">
        <f t="shared" si="4"/>
        <v>30285.5</v>
      </c>
      <c r="J58" s="49">
        <f t="shared" si="4"/>
        <v>31990</v>
      </c>
      <c r="K58" s="49">
        <f t="shared" si="4"/>
        <v>29858.583333333332</v>
      </c>
      <c r="L58" s="49">
        <f t="shared" si="4"/>
        <v>29473.166666666668</v>
      </c>
      <c r="M58" s="49">
        <f t="shared" si="4"/>
        <v>30518.5</v>
      </c>
      <c r="N58" s="49">
        <f t="shared" si="4"/>
        <v>30349.166666666668</v>
      </c>
      <c r="O58" s="49">
        <f t="shared" si="4"/>
        <v>33051.833333333336</v>
      </c>
      <c r="P58" s="49">
        <f t="shared" si="4"/>
        <v>34535.833333333336</v>
      </c>
      <c r="Q58" s="49">
        <f t="shared" si="4"/>
        <v>33098.833333333336</v>
      </c>
      <c r="R58" s="49">
        <f t="shared" si="4"/>
        <v>31176.75</v>
      </c>
      <c r="S58" s="49">
        <f t="shared" si="4"/>
        <v>31700.416666666668</v>
      </c>
      <c r="T58" s="49">
        <f t="shared" si="4"/>
        <v>31558</v>
      </c>
      <c r="U58" s="49">
        <f t="shared" si="4"/>
        <v>18702.25</v>
      </c>
      <c r="V58" s="49">
        <f t="shared" si="4"/>
        <v>18606.875</v>
      </c>
      <c r="W58" s="49">
        <f t="shared" si="4"/>
        <v>19092.625</v>
      </c>
      <c r="X58" s="49">
        <f t="shared" si="4"/>
        <v>18937.625</v>
      </c>
      <c r="Y58" s="49">
        <f t="shared" si="4"/>
        <v>19064.5</v>
      </c>
      <c r="Z58" s="49">
        <f t="shared" si="4"/>
        <v>19408.75</v>
      </c>
      <c r="AA58" s="49">
        <f t="shared" si="4"/>
        <v>21033.375</v>
      </c>
      <c r="AB58" s="49">
        <f t="shared" si="4"/>
        <v>21340</v>
      </c>
      <c r="AC58" s="49">
        <f t="shared" si="4"/>
        <v>20782</v>
      </c>
      <c r="AD58" s="49"/>
      <c r="AE58" s="49"/>
      <c r="AF58" s="44"/>
      <c r="AG58" s="49"/>
      <c r="AH58" s="49"/>
      <c r="AI58" s="49"/>
      <c r="AJ58" s="49"/>
      <c r="AK58" s="323"/>
      <c r="AL58" s="323"/>
      <c r="AM58" s="323"/>
      <c r="AN58" s="43"/>
    </row>
    <row r="59" spans="2:40" ht="17" thickBot="1">
      <c r="B59" s="42" t="s">
        <v>17</v>
      </c>
      <c r="C59" s="50">
        <f>STDEV(C45:C56)/SQRT(COUNT(C45:C56))</f>
        <v>1478.5472394867672</v>
      </c>
      <c r="D59" s="50">
        <f t="shared" ref="D59:AC59" si="5">STDEV(D45:D56)/SQRT(COUNT(D45:D56))</f>
        <v>1329.8836042616038</v>
      </c>
      <c r="E59" s="50">
        <f t="shared" si="5"/>
        <v>1855.5605953743632</v>
      </c>
      <c r="F59" s="50">
        <f t="shared" si="5"/>
        <v>1047.88070635329</v>
      </c>
      <c r="G59" s="50">
        <f t="shared" si="5"/>
        <v>1825.1800630694656</v>
      </c>
      <c r="H59" s="50">
        <f t="shared" si="5"/>
        <v>1575.2264297313711</v>
      </c>
      <c r="I59" s="50">
        <f t="shared" si="5"/>
        <v>1050.5917272055435</v>
      </c>
      <c r="J59" s="50">
        <f t="shared" si="5"/>
        <v>1327.5828799100657</v>
      </c>
      <c r="K59" s="50">
        <f t="shared" si="5"/>
        <v>1279.0183170812247</v>
      </c>
      <c r="L59" s="50">
        <f t="shared" si="5"/>
        <v>1120.5039574614914</v>
      </c>
      <c r="M59" s="50">
        <f t="shared" si="5"/>
        <v>1737.6246783259246</v>
      </c>
      <c r="N59" s="50">
        <f t="shared" si="5"/>
        <v>1629.4614365588154</v>
      </c>
      <c r="O59" s="50">
        <f t="shared" si="5"/>
        <v>1880.0422538503281</v>
      </c>
      <c r="P59" s="50">
        <f t="shared" si="5"/>
        <v>1628.2364592318011</v>
      </c>
      <c r="Q59" s="50">
        <f t="shared" si="5"/>
        <v>1468.1423937697032</v>
      </c>
      <c r="R59" s="50">
        <f t="shared" si="5"/>
        <v>1545.5301489417407</v>
      </c>
      <c r="S59" s="50">
        <f t="shared" si="5"/>
        <v>1645.4217542528975</v>
      </c>
      <c r="T59" s="50">
        <f t="shared" si="5"/>
        <v>1144.5165977058796</v>
      </c>
      <c r="U59" s="50">
        <f t="shared" si="5"/>
        <v>869.03143437310223</v>
      </c>
      <c r="V59" s="50">
        <f t="shared" si="5"/>
        <v>887.91986924295622</v>
      </c>
      <c r="W59" s="50">
        <f t="shared" si="5"/>
        <v>1085.3891490662297</v>
      </c>
      <c r="X59" s="50">
        <f t="shared" si="5"/>
        <v>647.23444464837132</v>
      </c>
      <c r="Y59" s="50">
        <f t="shared" si="5"/>
        <v>792.20512765679211</v>
      </c>
      <c r="Z59" s="50">
        <f t="shared" si="5"/>
        <v>898.11263909378306</v>
      </c>
      <c r="AA59" s="50">
        <f t="shared" si="5"/>
        <v>670.32630480290288</v>
      </c>
      <c r="AB59" s="50">
        <f t="shared" si="5"/>
        <v>1250.939746750418</v>
      </c>
      <c r="AC59" s="50">
        <f t="shared" si="5"/>
        <v>876.54663310060107</v>
      </c>
      <c r="AD59" s="50"/>
      <c r="AE59" s="50"/>
      <c r="AF59" s="26"/>
      <c r="AG59" s="50"/>
      <c r="AH59" s="50"/>
      <c r="AI59" s="50"/>
      <c r="AJ59" s="50"/>
      <c r="AK59" s="26"/>
      <c r="AL59" s="26"/>
      <c r="AM59" s="26"/>
      <c r="AN59" s="342"/>
    </row>
    <row r="60" spans="2:40">
      <c r="E60" s="84"/>
      <c r="AK60" s="85"/>
      <c r="AL60" s="85"/>
      <c r="AM60" s="85"/>
      <c r="AN60" s="85"/>
    </row>
    <row r="61" spans="2:40" ht="17" thickBot="1">
      <c r="AK61" s="85"/>
      <c r="AL61" s="85"/>
      <c r="AM61" s="85"/>
      <c r="AN61" s="85"/>
    </row>
    <row r="62" spans="2:40">
      <c r="B62" s="89" t="s">
        <v>118</v>
      </c>
      <c r="C62" s="411" t="s">
        <v>43</v>
      </c>
      <c r="D62" s="411"/>
      <c r="E62" s="411"/>
      <c r="F62" s="411"/>
      <c r="G62" s="411"/>
      <c r="H62" s="411"/>
      <c r="I62" s="411"/>
      <c r="J62" s="411"/>
      <c r="K62" s="411"/>
      <c r="L62" s="411" t="s">
        <v>44</v>
      </c>
      <c r="M62" s="411"/>
      <c r="N62" s="411"/>
      <c r="O62" s="411"/>
      <c r="P62" s="411"/>
      <c r="Q62" s="411"/>
      <c r="R62" s="411"/>
      <c r="S62" s="411"/>
      <c r="T62" s="411"/>
      <c r="U62" s="411" t="s">
        <v>45</v>
      </c>
      <c r="V62" s="411"/>
      <c r="W62" s="411"/>
      <c r="X62" s="411"/>
      <c r="Y62" s="411"/>
      <c r="Z62" s="411"/>
      <c r="AA62" s="411"/>
      <c r="AB62" s="411"/>
      <c r="AC62" s="411"/>
      <c r="AD62" s="90"/>
      <c r="AE62" s="90"/>
      <c r="AF62" s="90"/>
      <c r="AG62" s="90"/>
      <c r="AH62" s="90"/>
      <c r="AI62" s="90"/>
      <c r="AJ62" s="90"/>
      <c r="AK62" s="324"/>
      <c r="AL62" s="324"/>
      <c r="AM62" s="324"/>
      <c r="AN62" s="38"/>
    </row>
    <row r="63" spans="2:40">
      <c r="B63" s="91"/>
      <c r="C63" s="410" t="s">
        <v>61</v>
      </c>
      <c r="D63" s="410"/>
      <c r="E63" s="410"/>
      <c r="F63" s="410" t="s">
        <v>64</v>
      </c>
      <c r="G63" s="410"/>
      <c r="H63" s="410"/>
      <c r="I63" s="410" t="s">
        <v>65</v>
      </c>
      <c r="J63" s="410"/>
      <c r="K63" s="410"/>
      <c r="L63" s="410" t="s">
        <v>61</v>
      </c>
      <c r="M63" s="410"/>
      <c r="N63" s="410"/>
      <c r="O63" s="410" t="s">
        <v>64</v>
      </c>
      <c r="P63" s="410"/>
      <c r="Q63" s="410"/>
      <c r="R63" s="410" t="s">
        <v>65</v>
      </c>
      <c r="S63" s="410"/>
      <c r="T63" s="410"/>
      <c r="U63" s="410" t="s">
        <v>61</v>
      </c>
      <c r="V63" s="410"/>
      <c r="W63" s="410"/>
      <c r="X63" s="410" t="s">
        <v>64</v>
      </c>
      <c r="Y63" s="410"/>
      <c r="Z63" s="410"/>
      <c r="AA63" s="410" t="s">
        <v>65</v>
      </c>
      <c r="AB63" s="410"/>
      <c r="AC63" s="410"/>
      <c r="AD63" s="49"/>
      <c r="AE63" s="49"/>
      <c r="AF63" s="49"/>
      <c r="AG63" s="49"/>
      <c r="AH63" s="49"/>
      <c r="AI63" s="49"/>
      <c r="AJ63" s="49"/>
      <c r="AK63" s="323"/>
      <c r="AL63" s="323"/>
      <c r="AM63" s="323"/>
      <c r="AN63" s="43"/>
    </row>
    <row r="64" spans="2:40">
      <c r="B64" s="91"/>
      <c r="C64" s="44" t="s">
        <v>60</v>
      </c>
      <c r="D64" s="44" t="s">
        <v>113</v>
      </c>
      <c r="E64" s="44" t="s">
        <v>114</v>
      </c>
      <c r="F64" s="44" t="s">
        <v>60</v>
      </c>
      <c r="G64" s="44" t="s">
        <v>113</v>
      </c>
      <c r="H64" s="44" t="s">
        <v>114</v>
      </c>
      <c r="I64" s="44" t="s">
        <v>60</v>
      </c>
      <c r="J64" s="44" t="s">
        <v>113</v>
      </c>
      <c r="K64" s="44" t="s">
        <v>114</v>
      </c>
      <c r="L64" s="44" t="s">
        <v>60</v>
      </c>
      <c r="M64" s="44" t="s">
        <v>113</v>
      </c>
      <c r="N64" s="44" t="s">
        <v>114</v>
      </c>
      <c r="O64" s="44" t="s">
        <v>60</v>
      </c>
      <c r="P64" s="44" t="s">
        <v>113</v>
      </c>
      <c r="Q64" s="44" t="s">
        <v>114</v>
      </c>
      <c r="R64" s="44" t="s">
        <v>60</v>
      </c>
      <c r="S64" s="44" t="s">
        <v>113</v>
      </c>
      <c r="T64" s="44" t="s">
        <v>114</v>
      </c>
      <c r="U64" s="44" t="s">
        <v>60</v>
      </c>
      <c r="V64" s="44" t="s">
        <v>113</v>
      </c>
      <c r="W64" s="44" t="s">
        <v>114</v>
      </c>
      <c r="X64" s="44" t="s">
        <v>60</v>
      </c>
      <c r="Y64" s="44" t="s">
        <v>113</v>
      </c>
      <c r="Z64" s="44" t="s">
        <v>114</v>
      </c>
      <c r="AA64" s="44" t="s">
        <v>60</v>
      </c>
      <c r="AB64" s="44" t="s">
        <v>113</v>
      </c>
      <c r="AC64" s="44" t="s">
        <v>114</v>
      </c>
      <c r="AD64" s="49"/>
      <c r="AE64" s="49"/>
      <c r="AF64" s="49"/>
      <c r="AG64" s="44" t="s">
        <v>60</v>
      </c>
      <c r="AH64" s="44" t="s">
        <v>113</v>
      </c>
      <c r="AI64" s="44" t="s">
        <v>114</v>
      </c>
      <c r="AJ64" s="44"/>
      <c r="AN64" s="95"/>
    </row>
    <row r="65" spans="2:40">
      <c r="B65" s="91"/>
      <c r="C65" s="92">
        <v>27626</v>
      </c>
      <c r="D65" s="92">
        <v>27968</v>
      </c>
      <c r="E65" s="92">
        <v>31232</v>
      </c>
      <c r="F65" s="99">
        <v>21968</v>
      </c>
      <c r="G65" s="92">
        <v>29770</v>
      </c>
      <c r="H65" s="92">
        <v>32376</v>
      </c>
      <c r="I65" s="92">
        <v>29190</v>
      </c>
      <c r="J65" s="92">
        <v>27592</v>
      </c>
      <c r="K65" s="92">
        <v>35570</v>
      </c>
      <c r="L65" s="92">
        <v>22116</v>
      </c>
      <c r="M65" s="92">
        <v>32340</v>
      </c>
      <c r="N65" s="92">
        <v>29696</v>
      </c>
      <c r="O65" s="92">
        <v>21266</v>
      </c>
      <c r="P65" s="92">
        <v>24942</v>
      </c>
      <c r="Q65" s="92">
        <v>23150</v>
      </c>
      <c r="R65" s="92">
        <v>25952</v>
      </c>
      <c r="S65" s="92">
        <v>29718</v>
      </c>
      <c r="T65" s="92">
        <v>24016</v>
      </c>
      <c r="U65" s="49">
        <v>17832</v>
      </c>
      <c r="V65" s="49">
        <v>21695</v>
      </c>
      <c r="W65" s="49">
        <v>21576</v>
      </c>
      <c r="X65" s="49">
        <v>21466</v>
      </c>
      <c r="Y65" s="100">
        <v>24423</v>
      </c>
      <c r="Z65" s="49">
        <v>22683</v>
      </c>
      <c r="AA65" s="49">
        <v>22042</v>
      </c>
      <c r="AB65" s="49">
        <v>24619</v>
      </c>
      <c r="AC65" s="49">
        <v>23817</v>
      </c>
      <c r="AD65" s="49"/>
      <c r="AE65" s="215" t="s">
        <v>61</v>
      </c>
      <c r="AF65" s="53" t="s">
        <v>43</v>
      </c>
      <c r="AG65" s="49">
        <f>C78/C78</f>
        <v>1</v>
      </c>
      <c r="AH65" s="49">
        <f>D78/C78</f>
        <v>1.0638548784294684</v>
      </c>
      <c r="AI65" s="93">
        <f>E78/C78</f>
        <v>0.98126520560705999</v>
      </c>
      <c r="AJ65" s="49"/>
      <c r="AN65" s="95"/>
    </row>
    <row r="66" spans="2:40">
      <c r="B66" s="91"/>
      <c r="C66" s="92">
        <v>42424</v>
      </c>
      <c r="D66" s="92">
        <v>40628</v>
      </c>
      <c r="E66" s="92">
        <v>32702</v>
      </c>
      <c r="F66" s="99">
        <v>32968</v>
      </c>
      <c r="G66" s="92">
        <v>33152</v>
      </c>
      <c r="H66" s="92">
        <v>29650</v>
      </c>
      <c r="I66" s="92">
        <v>21454</v>
      </c>
      <c r="J66" s="92">
        <v>33618</v>
      </c>
      <c r="K66" s="92">
        <v>27336</v>
      </c>
      <c r="L66" s="92">
        <v>33970</v>
      </c>
      <c r="M66" s="92">
        <v>29638</v>
      </c>
      <c r="N66" s="92">
        <v>30622</v>
      </c>
      <c r="O66" s="92">
        <v>25584</v>
      </c>
      <c r="P66" s="92">
        <v>26614</v>
      </c>
      <c r="Q66" s="92">
        <v>22348</v>
      </c>
      <c r="R66" s="92">
        <v>33724</v>
      </c>
      <c r="S66" s="92">
        <v>36498</v>
      </c>
      <c r="T66" s="92">
        <v>27550</v>
      </c>
      <c r="U66" s="49">
        <v>17425</v>
      </c>
      <c r="V66" s="49">
        <v>22259</v>
      </c>
      <c r="W66" s="49">
        <v>20139</v>
      </c>
      <c r="X66" s="49">
        <v>21352</v>
      </c>
      <c r="Y66" s="100">
        <v>21535</v>
      </c>
      <c r="Z66" s="49">
        <v>21464</v>
      </c>
      <c r="AA66" s="49">
        <v>22239</v>
      </c>
      <c r="AB66" s="49">
        <v>22642</v>
      </c>
      <c r="AC66" s="49">
        <v>23676</v>
      </c>
      <c r="AD66" s="49"/>
      <c r="AE66" s="215"/>
      <c r="AF66" s="53" t="s">
        <v>44</v>
      </c>
      <c r="AG66" s="49">
        <f>L78/L78</f>
        <v>1</v>
      </c>
      <c r="AH66" s="49">
        <f>M78/L78</f>
        <v>0.98787311192757477</v>
      </c>
      <c r="AI66" s="93">
        <f>N78/L78</f>
        <v>1.0064740772758927</v>
      </c>
      <c r="AJ66" s="49"/>
      <c r="AK66" s="323" t="s">
        <v>16</v>
      </c>
      <c r="AL66" s="323" t="s">
        <v>60</v>
      </c>
      <c r="AM66" s="323" t="s">
        <v>113</v>
      </c>
      <c r="AN66" s="43" t="s">
        <v>114</v>
      </c>
    </row>
    <row r="67" spans="2:40">
      <c r="B67" s="91"/>
      <c r="C67" s="92">
        <v>38878</v>
      </c>
      <c r="D67" s="92">
        <v>41386</v>
      </c>
      <c r="E67" s="92">
        <v>34720</v>
      </c>
      <c r="F67" s="99">
        <v>29719</v>
      </c>
      <c r="G67" s="92">
        <v>32698</v>
      </c>
      <c r="H67" s="92">
        <v>38834</v>
      </c>
      <c r="I67" s="92">
        <v>28116</v>
      </c>
      <c r="J67" s="92">
        <v>33004</v>
      </c>
      <c r="K67" s="92">
        <v>27620</v>
      </c>
      <c r="L67" s="92">
        <v>36232</v>
      </c>
      <c r="M67" s="92">
        <v>29126</v>
      </c>
      <c r="N67" s="92">
        <v>34694</v>
      </c>
      <c r="O67" s="92">
        <v>31584</v>
      </c>
      <c r="P67" s="92">
        <v>23878</v>
      </c>
      <c r="Q67" s="92">
        <v>31420</v>
      </c>
      <c r="R67" s="92">
        <v>22346</v>
      </c>
      <c r="S67" s="92">
        <v>24508</v>
      </c>
      <c r="T67" s="92">
        <v>32790</v>
      </c>
      <c r="U67" s="49">
        <v>19854</v>
      </c>
      <c r="V67" s="49">
        <v>21578</v>
      </c>
      <c r="W67" s="49">
        <v>19068</v>
      </c>
      <c r="X67" s="49">
        <v>22704</v>
      </c>
      <c r="Y67" s="100">
        <v>21859</v>
      </c>
      <c r="Z67" s="49">
        <v>21963</v>
      </c>
      <c r="AA67" s="49">
        <v>21435</v>
      </c>
      <c r="AB67" s="49">
        <v>18841</v>
      </c>
      <c r="AC67" s="49">
        <v>22614</v>
      </c>
      <c r="AD67" s="49"/>
      <c r="AE67" s="215"/>
      <c r="AF67" s="53" t="s">
        <v>45</v>
      </c>
      <c r="AG67" s="49">
        <f>U78/U78</f>
        <v>1</v>
      </c>
      <c r="AH67" s="49">
        <f>V78/U78</f>
        <v>1.0320578608676356</v>
      </c>
      <c r="AI67" s="93">
        <f>W78/U78</f>
        <v>1.0464051924997226</v>
      </c>
      <c r="AJ67" s="49"/>
      <c r="AK67" s="325" t="s">
        <v>61</v>
      </c>
      <c r="AL67" s="371">
        <f>AVERAGE(AG65:AG67)</f>
        <v>1</v>
      </c>
      <c r="AM67" s="371">
        <f>AVERAGE(AH65:AH67)</f>
        <v>1.0279286170748929</v>
      </c>
      <c r="AN67" s="43">
        <f>AVERAGE(AI65:AI67)</f>
        <v>1.011381491794225</v>
      </c>
    </row>
    <row r="68" spans="2:40">
      <c r="B68" s="91"/>
      <c r="C68" s="92">
        <v>31336</v>
      </c>
      <c r="D68" s="92">
        <v>30276</v>
      </c>
      <c r="E68" s="92">
        <v>24404</v>
      </c>
      <c r="F68" s="99">
        <v>35812</v>
      </c>
      <c r="G68" s="92">
        <v>31352</v>
      </c>
      <c r="H68" s="92">
        <v>32302</v>
      </c>
      <c r="I68" s="92">
        <v>36708</v>
      </c>
      <c r="J68" s="92">
        <v>36960</v>
      </c>
      <c r="K68" s="92">
        <v>33604</v>
      </c>
      <c r="L68" s="92">
        <v>39982</v>
      </c>
      <c r="M68" s="92">
        <v>34094</v>
      </c>
      <c r="N68" s="92">
        <v>31838</v>
      </c>
      <c r="O68" s="92">
        <v>24745</v>
      </c>
      <c r="P68" s="92">
        <v>34634</v>
      </c>
      <c r="Q68" s="92">
        <v>36752</v>
      </c>
      <c r="R68" s="92">
        <v>37430</v>
      </c>
      <c r="S68" s="92">
        <v>31238</v>
      </c>
      <c r="T68" s="92">
        <v>30798</v>
      </c>
      <c r="U68" s="49">
        <v>19464</v>
      </c>
      <c r="V68" s="49">
        <v>20198</v>
      </c>
      <c r="W68" s="49">
        <v>18192</v>
      </c>
      <c r="X68" s="49">
        <v>21901</v>
      </c>
      <c r="Y68" s="100">
        <v>23938</v>
      </c>
      <c r="Z68" s="49">
        <v>23676</v>
      </c>
      <c r="AA68" s="49">
        <v>14310</v>
      </c>
      <c r="AB68" s="49">
        <v>19693</v>
      </c>
      <c r="AC68" s="49">
        <v>21990</v>
      </c>
      <c r="AD68" s="49"/>
      <c r="AE68" s="215" t="s">
        <v>64</v>
      </c>
      <c r="AF68" s="53" t="s">
        <v>43</v>
      </c>
      <c r="AG68" s="49">
        <f>F78/F78</f>
        <v>1</v>
      </c>
      <c r="AH68" s="49">
        <f>G78/F78</f>
        <v>1.0505210436177763</v>
      </c>
      <c r="AI68" s="93">
        <f>H78/F78</f>
        <v>0.99231035147024294</v>
      </c>
      <c r="AJ68" s="49"/>
      <c r="AK68" s="325" t="s">
        <v>64</v>
      </c>
      <c r="AL68" s="371">
        <f>AVERAGE(AG68:AG70)</f>
        <v>1</v>
      </c>
      <c r="AM68" s="371">
        <f>AVERAGE(AH68:AH70)</f>
        <v>1.0336564711974903</v>
      </c>
      <c r="AN68" s="43">
        <f>AVERAGE(AI68:AI70)</f>
        <v>1.0204421315407821</v>
      </c>
    </row>
    <row r="69" spans="2:40">
      <c r="B69" s="91"/>
      <c r="C69" s="92">
        <v>31114</v>
      </c>
      <c r="D69" s="92">
        <v>38526</v>
      </c>
      <c r="E69" s="92">
        <v>31230</v>
      </c>
      <c r="F69" s="99">
        <v>31554</v>
      </c>
      <c r="G69" s="92">
        <v>32104</v>
      </c>
      <c r="H69" s="92">
        <v>33912</v>
      </c>
      <c r="I69" s="92">
        <v>27570</v>
      </c>
      <c r="J69" s="92">
        <v>33360</v>
      </c>
      <c r="K69" s="92">
        <v>30036</v>
      </c>
      <c r="L69" s="92">
        <v>38830</v>
      </c>
      <c r="M69" s="92">
        <v>33126</v>
      </c>
      <c r="N69" s="92">
        <v>32700</v>
      </c>
      <c r="O69" s="92">
        <v>39172</v>
      </c>
      <c r="P69" s="92">
        <v>43262</v>
      </c>
      <c r="Q69" s="92">
        <v>27138</v>
      </c>
      <c r="R69" s="92">
        <v>34436</v>
      </c>
      <c r="S69" s="92">
        <v>26182</v>
      </c>
      <c r="T69" s="92">
        <v>36404</v>
      </c>
      <c r="U69" s="49">
        <v>15429</v>
      </c>
      <c r="V69" s="49">
        <v>18857</v>
      </c>
      <c r="W69" s="49">
        <v>18720</v>
      </c>
      <c r="X69" s="49">
        <v>20662</v>
      </c>
      <c r="Y69" s="100">
        <v>19354</v>
      </c>
      <c r="Z69" s="49">
        <v>18274</v>
      </c>
      <c r="AA69" s="49">
        <v>19482</v>
      </c>
      <c r="AB69" s="49">
        <v>17160</v>
      </c>
      <c r="AC69" s="49">
        <v>17889</v>
      </c>
      <c r="AD69" s="49"/>
      <c r="AE69" s="215"/>
      <c r="AF69" s="53" t="s">
        <v>44</v>
      </c>
      <c r="AG69" s="49">
        <f>O78/O78</f>
        <v>1</v>
      </c>
      <c r="AH69" s="49">
        <f>P78/O78</f>
        <v>1.0354843166309537</v>
      </c>
      <c r="AI69" s="93">
        <f>Q78/O78</f>
        <v>1.0435027590485142</v>
      </c>
      <c r="AJ69" s="49"/>
      <c r="AK69" s="325" t="s">
        <v>65</v>
      </c>
      <c r="AL69" s="371">
        <f>AVERAGE(AG71:AG73)</f>
        <v>1</v>
      </c>
      <c r="AM69" s="371">
        <f>AVERAGE(AH71:AH73)</f>
        <v>1.0192217001508261</v>
      </c>
      <c r="AN69" s="43">
        <f>AVERAGE(AI71:AI73)</f>
        <v>1.0055204648305471</v>
      </c>
    </row>
    <row r="70" spans="2:40">
      <c r="B70" s="91"/>
      <c r="C70" s="92">
        <v>39512</v>
      </c>
      <c r="D70" s="92">
        <v>40048</v>
      </c>
      <c r="E70" s="92">
        <v>37577</v>
      </c>
      <c r="F70" s="99">
        <v>39036</v>
      </c>
      <c r="G70" s="92">
        <v>35452</v>
      </c>
      <c r="H70" s="92">
        <v>40291</v>
      </c>
      <c r="I70" s="92">
        <v>39990</v>
      </c>
      <c r="J70" s="92">
        <v>34660</v>
      </c>
      <c r="K70" s="92">
        <v>37472</v>
      </c>
      <c r="L70" s="92">
        <v>34356</v>
      </c>
      <c r="M70" s="92">
        <v>47884</v>
      </c>
      <c r="N70" s="92">
        <v>38074</v>
      </c>
      <c r="O70" s="92">
        <v>35526</v>
      </c>
      <c r="P70" s="92">
        <v>29138</v>
      </c>
      <c r="Q70" s="92">
        <v>33432</v>
      </c>
      <c r="R70" s="92">
        <v>28768</v>
      </c>
      <c r="S70" s="92">
        <v>36406</v>
      </c>
      <c r="T70" s="92">
        <v>28532</v>
      </c>
      <c r="U70" s="49">
        <v>17241</v>
      </c>
      <c r="V70" s="49">
        <v>15011</v>
      </c>
      <c r="W70" s="49">
        <v>20997</v>
      </c>
      <c r="X70" s="49">
        <v>21388</v>
      </c>
      <c r="Y70" s="100">
        <v>21961</v>
      </c>
      <c r="Z70" s="49">
        <v>16758</v>
      </c>
      <c r="AA70" s="49">
        <v>26298</v>
      </c>
      <c r="AB70" s="49">
        <v>24956</v>
      </c>
      <c r="AC70" s="49">
        <v>16446</v>
      </c>
      <c r="AD70" s="49"/>
      <c r="AE70" s="215"/>
      <c r="AF70" s="53" t="s">
        <v>45</v>
      </c>
      <c r="AG70" s="49">
        <f>X78/X78</f>
        <v>1</v>
      </c>
      <c r="AH70" s="49">
        <f>Y78/X78</f>
        <v>1.0149640533437403</v>
      </c>
      <c r="AI70" s="93">
        <f>Z78/X78</f>
        <v>1.0255132841035899</v>
      </c>
      <c r="AJ70" s="49"/>
      <c r="AK70" s="325"/>
      <c r="AL70" s="340"/>
      <c r="AM70" s="323"/>
      <c r="AN70" s="43"/>
    </row>
    <row r="71" spans="2:40">
      <c r="B71" s="91"/>
      <c r="C71" s="92">
        <v>35892</v>
      </c>
      <c r="D71" s="92">
        <v>35104</v>
      </c>
      <c r="E71" s="92">
        <v>34202</v>
      </c>
      <c r="F71" s="99">
        <v>36676</v>
      </c>
      <c r="G71" s="92">
        <v>39870</v>
      </c>
      <c r="H71" s="92">
        <v>21478</v>
      </c>
      <c r="I71" s="92">
        <v>18734</v>
      </c>
      <c r="J71" s="92">
        <v>30474</v>
      </c>
      <c r="K71" s="92">
        <v>23320</v>
      </c>
      <c r="L71" s="92">
        <v>29520</v>
      </c>
      <c r="M71" s="92">
        <v>36828</v>
      </c>
      <c r="N71" s="92">
        <v>37592</v>
      </c>
      <c r="O71" s="92">
        <v>33902</v>
      </c>
      <c r="P71" s="92">
        <v>38580</v>
      </c>
      <c r="Q71" s="92">
        <v>43652</v>
      </c>
      <c r="R71" s="92">
        <v>45054</v>
      </c>
      <c r="S71" s="92">
        <v>24880</v>
      </c>
      <c r="T71" s="92">
        <v>32589</v>
      </c>
      <c r="U71" s="49">
        <v>20211</v>
      </c>
      <c r="V71" s="49">
        <v>14999</v>
      </c>
      <c r="W71" s="49">
        <v>15309</v>
      </c>
      <c r="X71" s="49">
        <v>17188</v>
      </c>
      <c r="Y71" s="100">
        <v>16507</v>
      </c>
      <c r="Z71" s="49">
        <v>20265</v>
      </c>
      <c r="AA71" s="49">
        <v>18236</v>
      </c>
      <c r="AB71" s="49">
        <v>21148</v>
      </c>
      <c r="AC71" s="49">
        <v>19413</v>
      </c>
      <c r="AD71" s="49"/>
      <c r="AE71" s="215" t="s">
        <v>65</v>
      </c>
      <c r="AF71" s="53" t="s">
        <v>43</v>
      </c>
      <c r="AG71" s="49">
        <f>I78/I78</f>
        <v>1</v>
      </c>
      <c r="AH71" s="49">
        <f>J78/I78</f>
        <v>1.0540741313509006</v>
      </c>
      <c r="AI71" s="93">
        <f>K78/I78</f>
        <v>0.9975311642190029</v>
      </c>
      <c r="AJ71" s="49"/>
      <c r="AK71" s="323" t="s">
        <v>17</v>
      </c>
      <c r="AL71" s="323" t="s">
        <v>60</v>
      </c>
      <c r="AM71" s="323" t="s">
        <v>113</v>
      </c>
      <c r="AN71" s="43" t="s">
        <v>114</v>
      </c>
    </row>
    <row r="72" spans="2:40">
      <c r="B72" s="91"/>
      <c r="C72" s="92">
        <v>33830</v>
      </c>
      <c r="D72" s="92">
        <v>34628</v>
      </c>
      <c r="E72" s="92">
        <v>23673</v>
      </c>
      <c r="F72" s="99">
        <v>31616</v>
      </c>
      <c r="G72" s="92">
        <v>30210</v>
      </c>
      <c r="H72" s="92">
        <v>28236</v>
      </c>
      <c r="I72" s="92">
        <v>32756</v>
      </c>
      <c r="J72" s="92">
        <v>29844</v>
      </c>
      <c r="K72" s="92">
        <v>32438</v>
      </c>
      <c r="L72" s="92">
        <v>34710</v>
      </c>
      <c r="M72" s="92">
        <v>31282</v>
      </c>
      <c r="N72" s="92">
        <v>33322</v>
      </c>
      <c r="O72" s="92">
        <v>25638</v>
      </c>
      <c r="P72" s="92">
        <v>36974</v>
      </c>
      <c r="Q72" s="92">
        <v>34024</v>
      </c>
      <c r="R72" s="92">
        <v>25786</v>
      </c>
      <c r="S72" s="92">
        <v>28942</v>
      </c>
      <c r="T72" s="92">
        <v>31032</v>
      </c>
      <c r="U72" s="49">
        <v>16752</v>
      </c>
      <c r="V72" s="49">
        <v>14234</v>
      </c>
      <c r="W72" s="49">
        <v>16899</v>
      </c>
      <c r="X72" s="49">
        <v>17332</v>
      </c>
      <c r="Y72" s="100">
        <v>16870</v>
      </c>
      <c r="Z72" s="49">
        <v>23094</v>
      </c>
      <c r="AA72" s="49">
        <v>24204</v>
      </c>
      <c r="AB72" s="49">
        <v>22871</v>
      </c>
      <c r="AC72" s="49">
        <v>22236</v>
      </c>
      <c r="AD72" s="49"/>
      <c r="AE72" s="215"/>
      <c r="AF72" s="53" t="s">
        <v>44</v>
      </c>
      <c r="AG72" s="49">
        <f>R78/R78</f>
        <v>1</v>
      </c>
      <c r="AH72" s="49">
        <f>S78/R78</f>
        <v>0.98169446041786468</v>
      </c>
      <c r="AI72" s="49">
        <f>T78/R78</f>
        <v>1.0200109370947918</v>
      </c>
      <c r="AJ72" s="49"/>
      <c r="AK72" s="325" t="s">
        <v>61</v>
      </c>
      <c r="AL72" s="340">
        <f>STDEV(AG65:AG67)/SQRT(COUNT(AG65:AG67))</f>
        <v>0</v>
      </c>
      <c r="AM72" s="340">
        <f>STDEV(AH65:AH67)/SQRT(COUNT(AH65:AH67))</f>
        <v>2.2031002405035183E-2</v>
      </c>
      <c r="AN72" s="341">
        <f>STDEV(AI65:AI67)/SQRT(COUNT(AI65:AI67))</f>
        <v>1.8963706661542731E-2</v>
      </c>
    </row>
    <row r="73" spans="2:40">
      <c r="B73" s="91"/>
      <c r="C73" s="92">
        <v>34058</v>
      </c>
      <c r="D73" s="92">
        <v>40002</v>
      </c>
      <c r="E73" s="92">
        <v>38168</v>
      </c>
      <c r="F73" s="99">
        <v>31034</v>
      </c>
      <c r="G73" s="92">
        <v>31602</v>
      </c>
      <c r="H73" s="92">
        <v>26642</v>
      </c>
      <c r="I73" s="92">
        <v>32436</v>
      </c>
      <c r="J73" s="92">
        <v>26693</v>
      </c>
      <c r="K73" s="92">
        <v>31568</v>
      </c>
      <c r="L73" s="92">
        <v>41160</v>
      </c>
      <c r="M73" s="92">
        <v>38184</v>
      </c>
      <c r="N73" s="92">
        <v>35402</v>
      </c>
      <c r="O73" s="92">
        <v>36276</v>
      </c>
      <c r="P73" s="92">
        <v>31682</v>
      </c>
      <c r="Q73" s="92">
        <v>28604</v>
      </c>
      <c r="R73" s="92">
        <v>24140</v>
      </c>
      <c r="S73" s="92">
        <v>26758</v>
      </c>
      <c r="T73" s="92">
        <v>40630</v>
      </c>
      <c r="U73" s="49"/>
      <c r="V73" s="49"/>
      <c r="W73" s="49"/>
      <c r="X73" s="49"/>
      <c r="Y73" s="49"/>
      <c r="Z73" s="49"/>
      <c r="AA73" s="49"/>
      <c r="AB73" s="49"/>
      <c r="AC73" s="49"/>
      <c r="AD73" s="49"/>
      <c r="AE73" s="215"/>
      <c r="AF73" s="53" t="s">
        <v>45</v>
      </c>
      <c r="AG73" s="49">
        <f>AA78/AA78</f>
        <v>1</v>
      </c>
      <c r="AH73" s="49">
        <f>AB78/AA78</f>
        <v>1.0218965086837131</v>
      </c>
      <c r="AI73" s="49">
        <f>AC78/AA78</f>
        <v>0.99901929317784677</v>
      </c>
      <c r="AJ73" s="49"/>
      <c r="AK73" s="325" t="s">
        <v>64</v>
      </c>
      <c r="AL73" s="340">
        <f>STDEV(AG68:AG70)/SQRT(COUNT(AG68:AG70))</f>
        <v>0</v>
      </c>
      <c r="AM73" s="340">
        <f>STDEV(AH68:AH70)/SQRT(COUNT(AH68:AH70))</f>
        <v>1.03050255301875E-2</v>
      </c>
      <c r="AN73" s="341">
        <f>STDEV(AI68:AI70)/SQRT(COUNT(AI68:AI70))</f>
        <v>1.4993921986940946E-2</v>
      </c>
    </row>
    <row r="74" spans="2:40">
      <c r="B74" s="91"/>
      <c r="C74" s="92">
        <v>27542</v>
      </c>
      <c r="D74" s="92">
        <v>37418</v>
      </c>
      <c r="E74" s="92">
        <v>33842</v>
      </c>
      <c r="F74" s="99">
        <v>29796</v>
      </c>
      <c r="G74" s="92">
        <v>36800</v>
      </c>
      <c r="H74" s="92">
        <v>31294</v>
      </c>
      <c r="I74" s="92">
        <v>34142</v>
      </c>
      <c r="J74" s="92">
        <v>32102</v>
      </c>
      <c r="K74" s="92">
        <v>23728</v>
      </c>
      <c r="L74" s="92">
        <v>29416</v>
      </c>
      <c r="M74" s="92">
        <v>34782</v>
      </c>
      <c r="N74" s="92">
        <v>38728</v>
      </c>
      <c r="O74" s="92">
        <v>17890</v>
      </c>
      <c r="P74" s="92">
        <v>31812</v>
      </c>
      <c r="Q74" s="92">
        <v>38432</v>
      </c>
      <c r="R74" s="92">
        <v>26404</v>
      </c>
      <c r="S74" s="92">
        <v>34142</v>
      </c>
      <c r="T74" s="92">
        <v>24100</v>
      </c>
      <c r="U74" s="49"/>
      <c r="V74" s="49"/>
      <c r="W74" s="49"/>
      <c r="X74" s="49"/>
      <c r="Y74" s="49"/>
      <c r="Z74" s="49"/>
      <c r="AA74" s="49"/>
      <c r="AB74" s="49"/>
      <c r="AC74" s="49"/>
      <c r="AD74" s="49"/>
      <c r="AJ74" s="49"/>
      <c r="AK74" s="325" t="s">
        <v>65</v>
      </c>
      <c r="AL74" s="340">
        <f>STDEV(AG71:AG73)/SQRT(COUNT(AG71:AG73))</f>
        <v>0</v>
      </c>
      <c r="AM74" s="340">
        <f>STDEV(AH71:AH73)/SQRT(COUNT(AH71:AH73))</f>
        <v>2.0936970026003792E-2</v>
      </c>
      <c r="AN74" s="341">
        <f>STDEV(AI71:AI73)/SQRT(COUNT(AI71:AI73))</f>
        <v>7.2579604981971501E-3</v>
      </c>
    </row>
    <row r="75" spans="2:40">
      <c r="B75" s="91"/>
      <c r="C75" s="92">
        <v>25554</v>
      </c>
      <c r="D75" s="92">
        <v>33634</v>
      </c>
      <c r="E75" s="92">
        <v>36158</v>
      </c>
      <c r="F75" s="99">
        <v>29236</v>
      </c>
      <c r="G75" s="92">
        <v>26902</v>
      </c>
      <c r="H75" s="92">
        <v>22986</v>
      </c>
      <c r="I75" s="92">
        <v>37794</v>
      </c>
      <c r="J75" s="92">
        <v>36356</v>
      </c>
      <c r="K75" s="92">
        <v>28902</v>
      </c>
      <c r="L75" s="92">
        <v>38376</v>
      </c>
      <c r="M75" s="92">
        <v>33136</v>
      </c>
      <c r="N75" s="92">
        <v>43862</v>
      </c>
      <c r="O75" s="92">
        <v>44094</v>
      </c>
      <c r="P75" s="92">
        <v>26208</v>
      </c>
      <c r="Q75" s="92">
        <v>36692</v>
      </c>
      <c r="R75" s="92">
        <v>28586</v>
      </c>
      <c r="S75" s="92">
        <v>27230</v>
      </c>
      <c r="T75" s="92">
        <v>30148</v>
      </c>
      <c r="U75" s="49"/>
      <c r="V75" s="49"/>
      <c r="W75" s="49"/>
      <c r="X75" s="49"/>
      <c r="Y75" s="49"/>
      <c r="Z75" s="49"/>
      <c r="AA75" s="49"/>
      <c r="AB75" s="49"/>
      <c r="AC75" s="49"/>
      <c r="AD75" s="49"/>
      <c r="AJ75" s="49"/>
      <c r="AK75" s="325"/>
      <c r="AL75" s="323"/>
      <c r="AM75" s="323"/>
      <c r="AN75" s="43"/>
    </row>
    <row r="76" spans="2:40">
      <c r="B76" s="91"/>
      <c r="C76" s="92">
        <v>35868</v>
      </c>
      <c r="D76" s="92">
        <v>29790</v>
      </c>
      <c r="E76" s="92">
        <v>38164</v>
      </c>
      <c r="F76" s="99">
        <v>29536</v>
      </c>
      <c r="G76" s="92">
        <v>38184</v>
      </c>
      <c r="H76" s="92">
        <v>38036</v>
      </c>
      <c r="I76" s="92">
        <v>23224</v>
      </c>
      <c r="J76" s="92">
        <v>27032</v>
      </c>
      <c r="K76" s="92">
        <v>29626</v>
      </c>
      <c r="L76" s="92">
        <v>37762</v>
      </c>
      <c r="M76" s="92">
        <v>30960</v>
      </c>
      <c r="N76" s="92">
        <v>32596</v>
      </c>
      <c r="O76" s="92">
        <v>33472</v>
      </c>
      <c r="P76" s="92">
        <v>34524</v>
      </c>
      <c r="Q76" s="92">
        <v>29564</v>
      </c>
      <c r="R76" s="92">
        <v>22130</v>
      </c>
      <c r="S76" s="92">
        <v>21760</v>
      </c>
      <c r="T76" s="92">
        <v>23266</v>
      </c>
      <c r="U76" s="49"/>
      <c r="V76" s="49"/>
      <c r="W76" s="49"/>
      <c r="X76" s="49"/>
      <c r="Y76" s="49"/>
      <c r="Z76" s="49"/>
      <c r="AA76" s="49"/>
      <c r="AB76" s="49"/>
      <c r="AC76" s="49"/>
      <c r="AD76" s="49"/>
      <c r="AE76" s="215"/>
      <c r="AF76" s="53"/>
      <c r="AG76" s="49"/>
      <c r="AH76" s="92"/>
      <c r="AI76" s="92"/>
      <c r="AJ76" s="49"/>
      <c r="AK76" s="325"/>
      <c r="AL76" s="325"/>
      <c r="AM76" s="323"/>
      <c r="AN76" s="43"/>
    </row>
    <row r="77" spans="2:40">
      <c r="B77" s="91"/>
      <c r="C77" s="49"/>
      <c r="D77" s="49"/>
      <c r="E77" s="49"/>
      <c r="F77" s="49"/>
      <c r="G77" s="49"/>
      <c r="H77" s="49"/>
      <c r="I77" s="49"/>
      <c r="J77" s="49"/>
      <c r="K77" s="49"/>
      <c r="L77" s="49"/>
      <c r="M77" s="49"/>
      <c r="N77" s="49"/>
      <c r="O77" s="49"/>
      <c r="P77" s="49"/>
      <c r="Q77" s="49"/>
      <c r="R77" s="49"/>
      <c r="S77" s="49"/>
      <c r="T77" s="49"/>
      <c r="U77" s="92"/>
      <c r="V77" s="49"/>
      <c r="W77" s="49"/>
      <c r="X77" s="99"/>
      <c r="Y77" s="49"/>
      <c r="Z77" s="49"/>
      <c r="AA77" s="92"/>
      <c r="AB77" s="49"/>
      <c r="AC77" s="49"/>
      <c r="AD77" s="49"/>
      <c r="AE77" s="49"/>
      <c r="AF77" s="49"/>
      <c r="AG77" s="49"/>
      <c r="AH77" s="49"/>
      <c r="AI77" s="49"/>
      <c r="AJ77" s="49"/>
      <c r="AK77" s="323"/>
      <c r="AL77" s="323"/>
      <c r="AM77" s="323"/>
      <c r="AN77" s="43"/>
    </row>
    <row r="78" spans="2:40">
      <c r="B78" s="41" t="s">
        <v>16</v>
      </c>
      <c r="C78" s="49">
        <f>AVERAGE(C65:C76)</f>
        <v>33636.166666666664</v>
      </c>
      <c r="D78" s="49">
        <f t="shared" ref="D78:AC78" si="6">AVERAGE(D65:D76)</f>
        <v>35784</v>
      </c>
      <c r="E78" s="49">
        <f t="shared" si="6"/>
        <v>33006</v>
      </c>
      <c r="F78" s="49">
        <f t="shared" si="6"/>
        <v>31579.25</v>
      </c>
      <c r="G78" s="49">
        <f t="shared" si="6"/>
        <v>33174.666666666664</v>
      </c>
      <c r="H78" s="49">
        <f t="shared" si="6"/>
        <v>31336.416666666668</v>
      </c>
      <c r="I78" s="49">
        <f t="shared" si="6"/>
        <v>30176.166666666668</v>
      </c>
      <c r="J78" s="49">
        <f t="shared" si="6"/>
        <v>31807.916666666668</v>
      </c>
      <c r="K78" s="49">
        <f t="shared" si="6"/>
        <v>30101.666666666668</v>
      </c>
      <c r="L78" s="49">
        <f t="shared" si="6"/>
        <v>34702.5</v>
      </c>
      <c r="M78" s="49">
        <f t="shared" si="6"/>
        <v>34281.666666666664</v>
      </c>
      <c r="N78" s="49">
        <f t="shared" si="6"/>
        <v>34927.166666666664</v>
      </c>
      <c r="O78" s="49">
        <f t="shared" si="6"/>
        <v>30762.416666666668</v>
      </c>
      <c r="P78" s="49">
        <f t="shared" si="6"/>
        <v>31854</v>
      </c>
      <c r="Q78" s="49">
        <f t="shared" si="6"/>
        <v>32100.666666666668</v>
      </c>
      <c r="R78" s="49">
        <f t="shared" si="6"/>
        <v>29563</v>
      </c>
      <c r="S78" s="49">
        <f t="shared" si="6"/>
        <v>29021.833333333332</v>
      </c>
      <c r="T78" s="49">
        <f t="shared" si="6"/>
        <v>30154.583333333332</v>
      </c>
      <c r="U78" s="49">
        <f t="shared" si="6"/>
        <v>18026</v>
      </c>
      <c r="V78" s="49">
        <f t="shared" si="6"/>
        <v>18603.875</v>
      </c>
      <c r="W78" s="49">
        <f t="shared" si="6"/>
        <v>18862.5</v>
      </c>
      <c r="X78" s="49">
        <f t="shared" si="6"/>
        <v>20499.125</v>
      </c>
      <c r="Y78" s="49">
        <f t="shared" si="6"/>
        <v>20805.875</v>
      </c>
      <c r="Z78" s="49">
        <f t="shared" si="6"/>
        <v>21022.125</v>
      </c>
      <c r="AA78" s="49">
        <f t="shared" si="6"/>
        <v>21030.75</v>
      </c>
      <c r="AB78" s="49">
        <f t="shared" si="6"/>
        <v>21491.25</v>
      </c>
      <c r="AC78" s="49">
        <f t="shared" si="6"/>
        <v>21010.125</v>
      </c>
      <c r="AD78" s="49"/>
      <c r="AE78" s="49"/>
      <c r="AF78" s="49"/>
      <c r="AG78" s="49"/>
      <c r="AH78" s="49"/>
      <c r="AI78" s="49"/>
      <c r="AJ78" s="49"/>
      <c r="AK78" s="49"/>
      <c r="AL78" s="49"/>
      <c r="AM78" s="49"/>
      <c r="AN78" s="95"/>
    </row>
    <row r="79" spans="2:40" ht="17" thickBot="1">
      <c r="B79" s="42" t="s">
        <v>17</v>
      </c>
      <c r="C79" s="50">
        <f>STDEV(C65:C76)/SQRT(COUNT(C65:C76))</f>
        <v>1506.9236866791705</v>
      </c>
      <c r="D79" s="50">
        <f t="shared" ref="D79:AC79" si="7">STDEV(D65:D76)/SQRT(COUNT(D65:D76))</f>
        <v>1333.6713738149042</v>
      </c>
      <c r="E79" s="50">
        <f t="shared" si="7"/>
        <v>1394.3620839696271</v>
      </c>
      <c r="F79" s="50">
        <f t="shared" si="7"/>
        <v>1262.5323105676437</v>
      </c>
      <c r="G79" s="50">
        <f t="shared" si="7"/>
        <v>1084.1383768698604</v>
      </c>
      <c r="H79" s="50">
        <f t="shared" si="7"/>
        <v>1721.8366227459819</v>
      </c>
      <c r="I79" s="50">
        <f t="shared" si="7"/>
        <v>1930.2980686511551</v>
      </c>
      <c r="J79" s="50">
        <f t="shared" si="7"/>
        <v>1011.104544982285</v>
      </c>
      <c r="K79" s="50">
        <f t="shared" si="7"/>
        <v>1249.8223833405229</v>
      </c>
      <c r="L79" s="50">
        <f t="shared" si="7"/>
        <v>1570.7681024957765</v>
      </c>
      <c r="M79" s="50">
        <f t="shared" si="7"/>
        <v>1460.6330058497833</v>
      </c>
      <c r="N79" s="50">
        <f t="shared" si="7"/>
        <v>1167.6673057291114</v>
      </c>
      <c r="O79" s="50">
        <f t="shared" si="7"/>
        <v>2243.818692569936</v>
      </c>
      <c r="P79" s="50">
        <f t="shared" si="7"/>
        <v>1728.961152445788</v>
      </c>
      <c r="Q79" s="50">
        <f t="shared" si="7"/>
        <v>1827.1679747852422</v>
      </c>
      <c r="R79" s="50">
        <f t="shared" si="7"/>
        <v>1981.9932039757505</v>
      </c>
      <c r="S79" s="50">
        <f t="shared" si="7"/>
        <v>1372.6259606235681</v>
      </c>
      <c r="T79" s="50">
        <f t="shared" si="7"/>
        <v>1492.5437228169221</v>
      </c>
      <c r="U79" s="50">
        <f t="shared" si="7"/>
        <v>591.09764723895535</v>
      </c>
      <c r="V79" s="50">
        <f t="shared" si="7"/>
        <v>1190.478601798153</v>
      </c>
      <c r="W79" s="50">
        <f t="shared" si="7"/>
        <v>738.52442168730715</v>
      </c>
      <c r="X79" s="50">
        <f t="shared" si="7"/>
        <v>735.57347495241527</v>
      </c>
      <c r="Y79" s="50">
        <f t="shared" si="7"/>
        <v>1051.7688236880492</v>
      </c>
      <c r="Z79" s="50">
        <f t="shared" si="7"/>
        <v>860.67783580941102</v>
      </c>
      <c r="AA79" s="50">
        <f t="shared" si="7"/>
        <v>1308.1959053542837</v>
      </c>
      <c r="AB79" s="50">
        <f t="shared" si="7"/>
        <v>983.34635937699989</v>
      </c>
      <c r="AC79" s="50">
        <f t="shared" si="7"/>
        <v>974.16853626750412</v>
      </c>
      <c r="AD79" s="50"/>
      <c r="AE79" s="50"/>
      <c r="AF79" s="50"/>
      <c r="AG79" s="50"/>
      <c r="AH79" s="50"/>
      <c r="AI79" s="50"/>
      <c r="AJ79" s="50"/>
      <c r="AK79" s="50"/>
      <c r="AL79" s="50"/>
      <c r="AM79" s="50"/>
      <c r="AN79" s="96"/>
    </row>
    <row r="84" spans="7:36">
      <c r="G84" s="83"/>
      <c r="Y84" s="87"/>
    </row>
    <row r="85" spans="7:36">
      <c r="Y85" s="88"/>
    </row>
    <row r="86" spans="7:36">
      <c r="G86" s="87"/>
      <c r="Y86" s="87"/>
    </row>
    <row r="87" spans="7:36">
      <c r="G87" s="87"/>
      <c r="Y87" s="87"/>
    </row>
    <row r="88" spans="7:36">
      <c r="G88" s="87"/>
      <c r="Y88" s="87"/>
    </row>
    <row r="89" spans="7:36">
      <c r="G89" s="87"/>
      <c r="Y89" s="87"/>
    </row>
    <row r="90" spans="7:36">
      <c r="G90" s="87"/>
      <c r="Y90" s="87"/>
    </row>
    <row r="91" spans="7:36">
      <c r="G91" s="87"/>
      <c r="U91" s="86"/>
      <c r="X91" s="86"/>
      <c r="Y91" s="87"/>
      <c r="AA91" s="86"/>
      <c r="AD91" s="86"/>
      <c r="AG91" s="86"/>
      <c r="AJ91" s="86"/>
    </row>
    <row r="92" spans="7:36">
      <c r="G92" s="87"/>
      <c r="U92" s="86"/>
      <c r="X92" s="86"/>
      <c r="Y92" s="87"/>
      <c r="AA92" s="86"/>
      <c r="AD92" s="86"/>
      <c r="AG92" s="86"/>
      <c r="AJ92" s="86"/>
    </row>
    <row r="93" spans="7:36">
      <c r="G93" s="87"/>
      <c r="Y93" s="87"/>
    </row>
    <row r="94" spans="7:36">
      <c r="G94" s="87"/>
      <c r="Y94" s="87"/>
    </row>
    <row r="95" spans="7:36">
      <c r="G95" s="87"/>
      <c r="Y95" s="87"/>
    </row>
    <row r="96" spans="7:36">
      <c r="G96" s="87"/>
      <c r="Y96" s="87"/>
    </row>
    <row r="97" spans="7:25">
      <c r="G97" s="87"/>
      <c r="Y97" s="87"/>
    </row>
    <row r="98" spans="7:25">
      <c r="Y98" s="87"/>
    </row>
    <row r="99" spans="7:25">
      <c r="Y99" s="87"/>
    </row>
    <row r="100" spans="7:25">
      <c r="Y100" s="87"/>
    </row>
    <row r="101" spans="7:25">
      <c r="Y101" s="87"/>
    </row>
  </sheetData>
  <mergeCells count="49">
    <mergeCell ref="U42:AC42"/>
    <mergeCell ref="V5:V7"/>
    <mergeCell ref="V8:V10"/>
    <mergeCell ref="V25:V27"/>
    <mergeCell ref="V28:V30"/>
    <mergeCell ref="C2:H2"/>
    <mergeCell ref="I2:N2"/>
    <mergeCell ref="O2:T2"/>
    <mergeCell ref="C22:H22"/>
    <mergeCell ref="I22:N22"/>
    <mergeCell ref="O22:T22"/>
    <mergeCell ref="U62:AC62"/>
    <mergeCell ref="R63:T63"/>
    <mergeCell ref="U63:W63"/>
    <mergeCell ref="X63:Z63"/>
    <mergeCell ref="AA63:AC63"/>
    <mergeCell ref="U43:W43"/>
    <mergeCell ref="X43:Z43"/>
    <mergeCell ref="AA43:AC43"/>
    <mergeCell ref="R43:T43"/>
    <mergeCell ref="C63:E63"/>
    <mergeCell ref="F63:H63"/>
    <mergeCell ref="I63:K63"/>
    <mergeCell ref="L63:N63"/>
    <mergeCell ref="O63:Q63"/>
    <mergeCell ref="C62:K62"/>
    <mergeCell ref="L62:T62"/>
    <mergeCell ref="C43:E43"/>
    <mergeCell ref="F43:H43"/>
    <mergeCell ref="I43:K43"/>
    <mergeCell ref="L43:N43"/>
    <mergeCell ref="O43:Q43"/>
    <mergeCell ref="C42:K42"/>
    <mergeCell ref="L42:T42"/>
    <mergeCell ref="O23:Q23"/>
    <mergeCell ref="R23:T23"/>
    <mergeCell ref="C23:E23"/>
    <mergeCell ref="F23:H23"/>
    <mergeCell ref="I23:K23"/>
    <mergeCell ref="L23:N23"/>
    <mergeCell ref="AH16:AK16"/>
    <mergeCell ref="AL16:AO16"/>
    <mergeCell ref="AP16:AS16"/>
    <mergeCell ref="R3:T3"/>
    <mergeCell ref="C3:E3"/>
    <mergeCell ref="F3:H3"/>
    <mergeCell ref="I3:K3"/>
    <mergeCell ref="L3:N3"/>
    <mergeCell ref="O3:Q3"/>
  </mergeCells>
  <pageMargins left="0.7" right="0.7" top="0.75" bottom="0.75" header="0.3" footer="0.3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F77A2EE-9C2A-584A-8BBC-9A24D7FA3613}">
  <dimension ref="A1:O82"/>
  <sheetViews>
    <sheetView tabSelected="1" topLeftCell="A48" workbookViewId="0">
      <selection activeCell="N24" sqref="N24:O26"/>
    </sheetView>
  </sheetViews>
  <sheetFormatPr baseColWidth="10" defaultRowHeight="16"/>
  <cols>
    <col min="1" max="1" width="32.1640625" style="31" customWidth="1"/>
    <col min="2" max="2" width="29" style="31" customWidth="1"/>
    <col min="3" max="3" width="10.83203125" style="31" customWidth="1"/>
    <col min="4" max="4" width="11.5" style="31" customWidth="1"/>
    <col min="5" max="5" width="12.33203125" style="31" customWidth="1"/>
    <col min="6" max="6" width="10.83203125" style="31" customWidth="1"/>
    <col min="7" max="7" width="12.33203125" style="31" customWidth="1"/>
    <col min="8" max="8" width="12.6640625" style="31" customWidth="1"/>
    <col min="9" max="9" width="3.5" style="31" customWidth="1"/>
    <col min="10" max="10" width="16.1640625" style="31" customWidth="1"/>
    <col min="11" max="11" width="15.1640625" style="31" customWidth="1"/>
    <col min="12" max="15" width="10.83203125" style="339"/>
    <col min="16" max="16384" width="10.83203125" style="31"/>
  </cols>
  <sheetData>
    <row r="1" spans="1:15" ht="25" thickBot="1">
      <c r="A1" s="3" t="s">
        <v>122</v>
      </c>
      <c r="B1" s="52" t="s">
        <v>53</v>
      </c>
      <c r="M1" s="108"/>
    </row>
    <row r="2" spans="1:15" ht="24" customHeight="1">
      <c r="A2" s="3"/>
      <c r="B2" s="55" t="s">
        <v>66</v>
      </c>
      <c r="C2" s="400" t="s">
        <v>8</v>
      </c>
      <c r="D2" s="400"/>
      <c r="E2" s="400"/>
      <c r="F2" s="400" t="s">
        <v>9</v>
      </c>
      <c r="G2" s="400"/>
      <c r="H2" s="400"/>
      <c r="I2" s="109"/>
      <c r="J2" s="400" t="s">
        <v>66</v>
      </c>
      <c r="K2" s="400"/>
      <c r="L2" s="400" t="s">
        <v>8</v>
      </c>
      <c r="M2" s="400"/>
      <c r="N2" s="400" t="s">
        <v>9</v>
      </c>
      <c r="O2" s="401"/>
    </row>
    <row r="3" spans="1:15">
      <c r="B3" s="56" t="s">
        <v>61</v>
      </c>
      <c r="C3" s="51" t="s">
        <v>60</v>
      </c>
      <c r="D3" s="94" t="s">
        <v>128</v>
      </c>
      <c r="E3" s="94" t="s">
        <v>129</v>
      </c>
      <c r="F3" s="51" t="s">
        <v>60</v>
      </c>
      <c r="G3" s="94" t="s">
        <v>128</v>
      </c>
      <c r="H3" s="94" t="s">
        <v>129</v>
      </c>
      <c r="I3" s="107"/>
      <c r="J3" s="375"/>
      <c r="K3" s="375"/>
      <c r="L3" s="325" t="s">
        <v>16</v>
      </c>
      <c r="M3" s="325" t="s">
        <v>17</v>
      </c>
      <c r="N3" s="325" t="s">
        <v>16</v>
      </c>
      <c r="O3" s="54" t="s">
        <v>17</v>
      </c>
    </row>
    <row r="4" spans="1:15">
      <c r="B4" s="57" t="s">
        <v>43</v>
      </c>
      <c r="C4" s="35">
        <v>1807.83825614487</v>
      </c>
      <c r="D4" s="35">
        <v>996.53737005101664</v>
      </c>
      <c r="E4" s="35">
        <v>1005.4248712164425</v>
      </c>
      <c r="F4" s="35">
        <v>1743.33732909278</v>
      </c>
      <c r="G4" s="35">
        <v>1080.2891771036293</v>
      </c>
      <c r="H4" s="35">
        <v>698.00064889418525</v>
      </c>
      <c r="I4" s="107"/>
      <c r="J4" s="51" t="s">
        <v>61</v>
      </c>
      <c r="K4" s="47" t="s">
        <v>60</v>
      </c>
      <c r="L4" s="316">
        <f>C8</f>
        <v>1493.8539112995234</v>
      </c>
      <c r="M4" s="316">
        <f>C9</f>
        <v>159.96621760985269</v>
      </c>
      <c r="N4" s="316">
        <f>F8</f>
        <v>1854.2757346180167</v>
      </c>
      <c r="O4" s="317">
        <f>F9</f>
        <v>61.470979986984382</v>
      </c>
    </row>
    <row r="5" spans="1:15">
      <c r="B5" s="57" t="s">
        <v>44</v>
      </c>
      <c r="C5" s="35">
        <v>1390.0401717537</v>
      </c>
      <c r="D5" s="35">
        <v>1239.4436022292839</v>
      </c>
      <c r="E5" s="35">
        <v>1159.0027953037152</v>
      </c>
      <c r="F5" s="35">
        <v>1955.63117471079</v>
      </c>
      <c r="G5" s="35">
        <v>1118.3400508673294</v>
      </c>
      <c r="H5" s="35">
        <v>1136.2818733006286</v>
      </c>
      <c r="I5" s="107"/>
      <c r="J5" s="51"/>
      <c r="K5" s="48" t="s">
        <v>128</v>
      </c>
      <c r="L5" s="316">
        <f>D8</f>
        <v>1084.0696118404758</v>
      </c>
      <c r="M5" s="316">
        <f>D9</f>
        <v>77.894665088017874</v>
      </c>
      <c r="N5" s="316">
        <f>G8</f>
        <v>1208.4859526646655</v>
      </c>
      <c r="O5" s="317">
        <f>G9</f>
        <v>109.72254526085609</v>
      </c>
    </row>
    <row r="6" spans="1:15">
      <c r="B6" s="57" t="s">
        <v>45</v>
      </c>
      <c r="C6" s="35">
        <v>1283.6833059999999</v>
      </c>
      <c r="D6" s="35">
        <v>1016.2278632411267</v>
      </c>
      <c r="E6" s="35">
        <v>1028.3621914996709</v>
      </c>
      <c r="F6" s="35">
        <v>1863.8587000504799</v>
      </c>
      <c r="G6" s="35">
        <v>1426.8286300230379</v>
      </c>
      <c r="H6" s="35">
        <v>829.65478318314752</v>
      </c>
      <c r="I6" s="107"/>
      <c r="J6" s="51"/>
      <c r="K6" s="48" t="s">
        <v>129</v>
      </c>
      <c r="L6" s="316">
        <f>E8</f>
        <v>1064.2632860066096</v>
      </c>
      <c r="M6" s="316">
        <f>E9</f>
        <v>47.830294207179776</v>
      </c>
      <c r="N6" s="316">
        <f>H8</f>
        <v>887.97910179265375</v>
      </c>
      <c r="O6" s="317">
        <f>H9</f>
        <v>129.83823592294914</v>
      </c>
    </row>
    <row r="7" spans="1:15">
      <c r="B7" s="57"/>
      <c r="C7" s="49"/>
      <c r="D7" s="49"/>
      <c r="E7" s="49"/>
      <c r="F7" s="107"/>
      <c r="G7" s="107"/>
      <c r="H7" s="107"/>
      <c r="I7" s="107"/>
      <c r="J7" s="107"/>
      <c r="K7" s="107"/>
      <c r="L7" s="316"/>
      <c r="M7" s="316"/>
      <c r="N7" s="316"/>
      <c r="O7" s="317"/>
    </row>
    <row r="8" spans="1:15">
      <c r="B8" s="57" t="s">
        <v>16</v>
      </c>
      <c r="C8" s="49">
        <f>AVERAGE(C4:C6)</f>
        <v>1493.8539112995234</v>
      </c>
      <c r="D8" s="49">
        <f>AVERAGE(D4:D6)</f>
        <v>1084.0696118404758</v>
      </c>
      <c r="E8" s="49">
        <f>AVERAGE(E4:E6)</f>
        <v>1064.2632860066096</v>
      </c>
      <c r="F8" s="49">
        <f>AVERAGE(F4:F6)</f>
        <v>1854.2757346180167</v>
      </c>
      <c r="G8" s="49">
        <f>AVERAGE(G4:G6)</f>
        <v>1208.4859526646655</v>
      </c>
      <c r="H8" s="49">
        <f>AVERAGE(H4:H6)</f>
        <v>887.97910179265375</v>
      </c>
      <c r="I8" s="107"/>
      <c r="J8" s="107"/>
      <c r="K8" s="107"/>
      <c r="L8" s="316"/>
      <c r="M8" s="316"/>
      <c r="N8" s="316"/>
      <c r="O8" s="317"/>
    </row>
    <row r="9" spans="1:15" ht="17" thickBot="1">
      <c r="B9" s="58" t="s">
        <v>17</v>
      </c>
      <c r="C9" s="50">
        <f>STDEV(C4:C6)/SQRT(COUNT(C4:C6))</f>
        <v>159.96621760985269</v>
      </c>
      <c r="D9" s="50">
        <f>STDEV(D4:D6)/SQRT(COUNT(D4:D6))</f>
        <v>77.894665088017874</v>
      </c>
      <c r="E9" s="50">
        <f>STDEV(E4:E6)/SQRT(COUNT(E4:E6))</f>
        <v>47.830294207179776</v>
      </c>
      <c r="F9" s="50">
        <f>STDEV(F4:F6)/SQRT(COUNT(F4:F6))</f>
        <v>61.470979986984382</v>
      </c>
      <c r="G9" s="50">
        <f>STDEV(G4:G6)/SQRT(COUNT(G4:G6))</f>
        <v>109.72254526085609</v>
      </c>
      <c r="H9" s="50">
        <f>STDEV(H4:H6)/SQRT(COUNT(H4:H6))</f>
        <v>129.83823592294914</v>
      </c>
      <c r="I9" s="110"/>
      <c r="J9" s="110"/>
      <c r="K9" s="110"/>
      <c r="L9" s="322"/>
      <c r="M9" s="322"/>
      <c r="N9" s="322"/>
      <c r="O9" s="154"/>
    </row>
    <row r="11" spans="1:15" ht="25" thickBot="1">
      <c r="A11" s="3" t="s">
        <v>123</v>
      </c>
      <c r="B11" s="108" t="s">
        <v>53</v>
      </c>
    </row>
    <row r="12" spans="1:15" ht="24" customHeight="1">
      <c r="B12" s="55" t="s">
        <v>67</v>
      </c>
      <c r="C12" s="400" t="s">
        <v>8</v>
      </c>
      <c r="D12" s="400"/>
      <c r="E12" s="400"/>
      <c r="F12" s="400" t="s">
        <v>9</v>
      </c>
      <c r="G12" s="400"/>
      <c r="H12" s="400"/>
      <c r="I12" s="109"/>
      <c r="J12" s="400" t="s">
        <v>67</v>
      </c>
      <c r="K12" s="400"/>
      <c r="L12" s="400" t="s">
        <v>8</v>
      </c>
      <c r="M12" s="400"/>
      <c r="N12" s="400" t="s">
        <v>9</v>
      </c>
      <c r="O12" s="401"/>
    </row>
    <row r="13" spans="1:15">
      <c r="B13" s="56" t="s">
        <v>61</v>
      </c>
      <c r="C13" s="51" t="s">
        <v>60</v>
      </c>
      <c r="D13" s="94" t="s">
        <v>128</v>
      </c>
      <c r="E13" s="94" t="s">
        <v>129</v>
      </c>
      <c r="F13" s="51" t="s">
        <v>60</v>
      </c>
      <c r="G13" s="94" t="s">
        <v>128</v>
      </c>
      <c r="H13" s="94" t="s">
        <v>129</v>
      </c>
      <c r="I13" s="107"/>
      <c r="J13" s="375"/>
      <c r="K13" s="375"/>
      <c r="L13" s="325" t="s">
        <v>16</v>
      </c>
      <c r="M13" s="325" t="s">
        <v>17</v>
      </c>
      <c r="N13" s="325" t="s">
        <v>16</v>
      </c>
      <c r="O13" s="54" t="s">
        <v>17</v>
      </c>
    </row>
    <row r="14" spans="1:15">
      <c r="B14" s="57" t="s">
        <v>43</v>
      </c>
      <c r="C14" s="35">
        <v>23.6336329934954</v>
      </c>
      <c r="D14" s="35">
        <v>24.284394307493201</v>
      </c>
      <c r="E14" s="35">
        <v>23.979239256678301</v>
      </c>
      <c r="F14" s="35">
        <v>23.438986647530299</v>
      </c>
      <c r="G14" s="35">
        <v>23.911287127821435</v>
      </c>
      <c r="H14" s="35">
        <v>24.069568501077299</v>
      </c>
      <c r="I14" s="107"/>
      <c r="J14" s="51" t="s">
        <v>61</v>
      </c>
      <c r="K14" s="47" t="s">
        <v>60</v>
      </c>
      <c r="L14" s="316">
        <f>C18</f>
        <v>24.0101342449824</v>
      </c>
      <c r="M14" s="316">
        <f>C19</f>
        <v>0.1882535297867243</v>
      </c>
      <c r="N14" s="316">
        <f>F18</f>
        <v>23.730079749088532</v>
      </c>
      <c r="O14" s="317">
        <f>F19</f>
        <v>0.14690614322920001</v>
      </c>
    </row>
    <row r="15" spans="1:15">
      <c r="B15" s="57" t="s">
        <v>44</v>
      </c>
      <c r="C15" s="35">
        <v>24.196573751451801</v>
      </c>
      <c r="D15" s="35">
        <v>23.851220202797801</v>
      </c>
      <c r="E15" s="35">
        <v>24.621950810661435</v>
      </c>
      <c r="F15" s="35">
        <v>23.841088647597399</v>
      </c>
      <c r="G15" s="35">
        <v>23.699568511465799</v>
      </c>
      <c r="H15" s="35">
        <v>23.837845844462542</v>
      </c>
      <c r="I15" s="107"/>
      <c r="J15" s="51"/>
      <c r="K15" s="48" t="s">
        <v>128</v>
      </c>
      <c r="L15" s="316">
        <f>D18</f>
        <v>24.210944770097001</v>
      </c>
      <c r="M15" s="316">
        <f>D19</f>
        <v>0.19006577440817482</v>
      </c>
      <c r="N15" s="316">
        <f>G18</f>
        <v>23.840339863808378</v>
      </c>
      <c r="O15" s="317">
        <f>G19</f>
        <v>7.0386422959670597E-2</v>
      </c>
    </row>
    <row r="16" spans="1:15">
      <c r="B16" s="57" t="s">
        <v>45</v>
      </c>
      <c r="C16" s="35">
        <v>24.200195990000001</v>
      </c>
      <c r="D16" s="35">
        <v>24.4972198</v>
      </c>
      <c r="E16" s="35">
        <v>24.510224576446134</v>
      </c>
      <c r="F16" s="35">
        <v>23.9101639521379</v>
      </c>
      <c r="G16" s="35">
        <v>23.9101639521379</v>
      </c>
      <c r="H16" s="35">
        <v>23.9101639521379</v>
      </c>
      <c r="I16" s="107"/>
      <c r="J16" s="51"/>
      <c r="K16" s="48" t="s">
        <v>129</v>
      </c>
      <c r="L16" s="316">
        <f>E18</f>
        <v>24.370471547928627</v>
      </c>
      <c r="M16" s="316">
        <f>E19</f>
        <v>0.19825717064855913</v>
      </c>
      <c r="N16" s="316">
        <f>H18</f>
        <v>23.939192765892582</v>
      </c>
      <c r="O16" s="317">
        <f>H19</f>
        <v>6.844913298246387E-2</v>
      </c>
    </row>
    <row r="17" spans="1:15">
      <c r="B17" s="57"/>
      <c r="C17" s="49"/>
      <c r="D17" s="49"/>
      <c r="E17" s="49"/>
      <c r="F17" s="107"/>
      <c r="G17" s="107"/>
      <c r="H17" s="107"/>
      <c r="I17" s="107"/>
      <c r="J17" s="107"/>
      <c r="K17" s="107"/>
      <c r="L17" s="316"/>
      <c r="M17" s="316"/>
      <c r="N17" s="316"/>
      <c r="O17" s="317"/>
    </row>
    <row r="18" spans="1:15">
      <c r="B18" s="57" t="s">
        <v>16</v>
      </c>
      <c r="C18" s="49">
        <f>AVERAGE(C14:C16)</f>
        <v>24.0101342449824</v>
      </c>
      <c r="D18" s="49">
        <f>AVERAGE(D14:D16)</f>
        <v>24.210944770097001</v>
      </c>
      <c r="E18" s="49">
        <f>AVERAGE(E14:E16)</f>
        <v>24.370471547928627</v>
      </c>
      <c r="F18" s="49">
        <f>AVERAGE(F14:F16)</f>
        <v>23.730079749088532</v>
      </c>
      <c r="G18" s="49">
        <f>AVERAGE(G14:G16)</f>
        <v>23.840339863808378</v>
      </c>
      <c r="H18" s="49">
        <f>AVERAGE(H14:H16)</f>
        <v>23.939192765892582</v>
      </c>
      <c r="I18" s="107"/>
      <c r="J18" s="107"/>
      <c r="K18" s="107"/>
      <c r="L18" s="316"/>
      <c r="M18" s="316"/>
      <c r="N18" s="316"/>
      <c r="O18" s="317"/>
    </row>
    <row r="19" spans="1:15" ht="17" thickBot="1">
      <c r="B19" s="58" t="s">
        <v>17</v>
      </c>
      <c r="C19" s="50">
        <f>STDEV(C14:C16)/SQRT(COUNT(C14:C16))</f>
        <v>0.1882535297867243</v>
      </c>
      <c r="D19" s="50">
        <f>STDEV(D14:D16)/SQRT(COUNT(D14:D16))</f>
        <v>0.19006577440817482</v>
      </c>
      <c r="E19" s="50">
        <f>STDEV(E14:E16)/SQRT(COUNT(E14:E16))</f>
        <v>0.19825717064855913</v>
      </c>
      <c r="F19" s="50">
        <f>STDEV(F14:F16)/SQRT(COUNT(F14:F16))</f>
        <v>0.14690614322920001</v>
      </c>
      <c r="G19" s="50">
        <f>STDEV(G14:G16)/SQRT(COUNT(G14:G16))</f>
        <v>7.0386422959670597E-2</v>
      </c>
      <c r="H19" s="50">
        <f>STDEV(H14:H16)/SQRT(COUNT(H14:H16))</f>
        <v>6.844913298246387E-2</v>
      </c>
      <c r="I19" s="110"/>
      <c r="J19" s="110"/>
      <c r="K19" s="110"/>
      <c r="L19" s="322"/>
      <c r="M19" s="322"/>
      <c r="N19" s="322"/>
      <c r="O19" s="154"/>
    </row>
    <row r="21" spans="1:15" ht="25" thickBot="1">
      <c r="A21" s="3" t="s">
        <v>124</v>
      </c>
      <c r="B21" s="108" t="s">
        <v>53</v>
      </c>
    </row>
    <row r="22" spans="1:15" ht="24" customHeight="1">
      <c r="B22" s="55" t="s">
        <v>69</v>
      </c>
      <c r="C22" s="400" t="s">
        <v>8</v>
      </c>
      <c r="D22" s="400"/>
      <c r="E22" s="400"/>
      <c r="F22" s="400" t="s">
        <v>9</v>
      </c>
      <c r="G22" s="400"/>
      <c r="H22" s="400"/>
      <c r="I22" s="109"/>
      <c r="J22" s="400" t="s">
        <v>68</v>
      </c>
      <c r="K22" s="400"/>
      <c r="L22" s="400" t="s">
        <v>8</v>
      </c>
      <c r="M22" s="400"/>
      <c r="N22" s="400" t="s">
        <v>9</v>
      </c>
      <c r="O22" s="401"/>
    </row>
    <row r="23" spans="1:15">
      <c r="B23" s="56" t="s">
        <v>61</v>
      </c>
      <c r="C23" s="51" t="s">
        <v>60</v>
      </c>
      <c r="D23" s="94" t="s">
        <v>128</v>
      </c>
      <c r="E23" s="94" t="s">
        <v>129</v>
      </c>
      <c r="F23" s="51" t="s">
        <v>60</v>
      </c>
      <c r="G23" s="94" t="s">
        <v>128</v>
      </c>
      <c r="H23" s="94" t="s">
        <v>129</v>
      </c>
      <c r="I23" s="107"/>
      <c r="J23" s="375"/>
      <c r="K23" s="375"/>
      <c r="L23" s="325" t="s">
        <v>16</v>
      </c>
      <c r="M23" s="325" t="s">
        <v>17</v>
      </c>
      <c r="N23" s="325" t="s">
        <v>16</v>
      </c>
      <c r="O23" s="54" t="s">
        <v>17</v>
      </c>
    </row>
    <row r="24" spans="1:15">
      <c r="B24" s="57" t="s">
        <v>43</v>
      </c>
      <c r="C24" s="31">
        <v>2.2414517722482148</v>
      </c>
      <c r="D24" s="31">
        <v>2.9309082253814367</v>
      </c>
      <c r="E24" s="31">
        <v>1.9827757190954951</v>
      </c>
      <c r="F24" s="31">
        <v>1.7933222314200601</v>
      </c>
      <c r="G24" s="31">
        <v>3.2889232020328882</v>
      </c>
      <c r="H24" s="31">
        <v>3.0791419995</v>
      </c>
      <c r="I24" s="107"/>
      <c r="J24" s="51" t="s">
        <v>61</v>
      </c>
      <c r="K24" s="47" t="s">
        <v>60</v>
      </c>
      <c r="L24" s="316">
        <f>C34-C34</f>
        <v>0</v>
      </c>
      <c r="M24" s="316">
        <f>C35</f>
        <v>0.2176321179600339</v>
      </c>
      <c r="N24" s="316">
        <f>F34-F34</f>
        <v>0</v>
      </c>
      <c r="O24" s="317">
        <f>F35</f>
        <v>0.36331468753176038</v>
      </c>
    </row>
    <row r="25" spans="1:15">
      <c r="B25" s="57" t="s">
        <v>44</v>
      </c>
      <c r="C25" s="31">
        <v>2.5821297969028199</v>
      </c>
      <c r="D25" s="31">
        <v>3.1688510174122899</v>
      </c>
      <c r="E25" s="31">
        <v>2.721782091468385</v>
      </c>
      <c r="F25" s="31">
        <v>3.0164576107765999</v>
      </c>
      <c r="G25" s="31">
        <v>3.8762324573140998</v>
      </c>
      <c r="H25" s="31">
        <v>3.3646501013129302</v>
      </c>
      <c r="I25" s="107"/>
      <c r="J25" s="51"/>
      <c r="K25" s="48" t="s">
        <v>128</v>
      </c>
      <c r="L25" s="316">
        <f>D34</f>
        <v>0.26143017021423071</v>
      </c>
      <c r="M25" s="316">
        <f>D35</f>
        <v>0.37782442368394448</v>
      </c>
      <c r="N25" s="316">
        <f>G34</f>
        <v>0.76151251018009569</v>
      </c>
      <c r="O25" s="317">
        <f>G35</f>
        <v>0.45485331031078774</v>
      </c>
    </row>
    <row r="26" spans="1:15">
      <c r="B26" s="57" t="s">
        <v>45</v>
      </c>
      <c r="C26" s="31">
        <v>2.9942231939999999</v>
      </c>
      <c r="D26" s="31">
        <v>2.502336031</v>
      </c>
      <c r="E26" s="31">
        <v>2.9161777894308503</v>
      </c>
      <c r="F26" s="31">
        <v>2.6616640288495912</v>
      </c>
      <c r="G26" s="31">
        <v>2.59082574223955</v>
      </c>
      <c r="H26" s="31">
        <v>4.0225065093863099</v>
      </c>
      <c r="I26" s="107"/>
      <c r="J26" s="51"/>
      <c r="K26" s="48" t="s">
        <v>129</v>
      </c>
      <c r="L26" s="316">
        <f>E34</f>
        <v>-6.5689721052101399E-2</v>
      </c>
      <c r="M26" s="316">
        <f>E35</f>
        <v>0.11515332581009084</v>
      </c>
      <c r="N26" s="316">
        <f>H34</f>
        <v>0.9982849130509962</v>
      </c>
      <c r="O26" s="317">
        <f>H35</f>
        <v>0.32576690040801354</v>
      </c>
    </row>
    <row r="27" spans="1:15">
      <c r="B27" s="57"/>
      <c r="C27" s="49"/>
      <c r="D27" s="49"/>
      <c r="E27" s="49"/>
      <c r="F27" s="49"/>
      <c r="G27" s="49"/>
      <c r="H27" s="49"/>
      <c r="I27" s="107"/>
      <c r="J27" s="107"/>
      <c r="K27" s="107"/>
      <c r="L27" s="316"/>
      <c r="M27" s="316"/>
      <c r="N27" s="316"/>
      <c r="O27" s="317"/>
    </row>
    <row r="28" spans="1:15">
      <c r="B28" s="56" t="s">
        <v>68</v>
      </c>
      <c r="C28" s="375" t="s">
        <v>8</v>
      </c>
      <c r="D28" s="375"/>
      <c r="E28" s="375"/>
      <c r="F28" s="375" t="s">
        <v>9</v>
      </c>
      <c r="G28" s="375"/>
      <c r="H28" s="375"/>
      <c r="I28" s="107"/>
      <c r="J28" s="107"/>
      <c r="K28" s="107"/>
      <c r="L28" s="316"/>
      <c r="M28" s="316"/>
      <c r="N28" s="316"/>
      <c r="O28" s="317"/>
    </row>
    <row r="29" spans="1:15">
      <c r="B29" s="56" t="s">
        <v>61</v>
      </c>
      <c r="C29" s="51" t="s">
        <v>60</v>
      </c>
      <c r="D29" s="94" t="s">
        <v>128</v>
      </c>
      <c r="E29" s="94" t="s">
        <v>129</v>
      </c>
      <c r="F29" s="51" t="s">
        <v>60</v>
      </c>
      <c r="G29" s="94" t="s">
        <v>128</v>
      </c>
      <c r="H29" s="94" t="s">
        <v>129</v>
      </c>
      <c r="I29" s="107"/>
      <c r="J29" s="107"/>
      <c r="K29" s="107"/>
      <c r="L29" s="316"/>
      <c r="M29" s="316"/>
      <c r="N29" s="316"/>
      <c r="O29" s="317"/>
    </row>
    <row r="30" spans="1:15">
      <c r="B30" s="57" t="s">
        <v>43</v>
      </c>
      <c r="C30" s="49">
        <f>C24-AVERAGE(C24:C26)</f>
        <v>-0.36448314880213006</v>
      </c>
      <c r="D30" s="49">
        <f>D24-C24</f>
        <v>0.6894564531332219</v>
      </c>
      <c r="E30" s="49">
        <f>E24-C24</f>
        <v>-0.25867605315271969</v>
      </c>
      <c r="F30" s="49">
        <f>F24-AVERAGE(F24:F26)</f>
        <v>-0.69715905892869023</v>
      </c>
      <c r="G30" s="49">
        <f>G24-F24</f>
        <v>1.4956009706128282</v>
      </c>
      <c r="H30" s="49">
        <f>H24-F24</f>
        <v>1.2858197680799399</v>
      </c>
      <c r="I30" s="107"/>
      <c r="J30" s="107"/>
      <c r="K30" s="107"/>
      <c r="L30" s="316"/>
      <c r="M30" s="316"/>
      <c r="N30" s="316"/>
      <c r="O30" s="317"/>
    </row>
    <row r="31" spans="1:15">
      <c r="B31" s="57" t="s">
        <v>44</v>
      </c>
      <c r="C31" s="49">
        <f>C25-AVERAGE(C24:C26)</f>
        <v>-2.3805124147525003E-2</v>
      </c>
      <c r="D31" s="49">
        <f>D25-C25</f>
        <v>0.58672122050947006</v>
      </c>
      <c r="E31" s="49">
        <f>E25-C25</f>
        <v>0.13965229456556516</v>
      </c>
      <c r="F31" s="49">
        <f>F25-AVERAGE(F24:F26)</f>
        <v>0.52597632042784959</v>
      </c>
      <c r="G31" s="49">
        <f>G25-F25</f>
        <v>0.85977484653749991</v>
      </c>
      <c r="H31" s="49">
        <f>H25-F25</f>
        <v>0.34819249053633028</v>
      </c>
      <c r="I31" s="107"/>
      <c r="J31" s="107"/>
      <c r="K31" s="107"/>
      <c r="L31" s="316"/>
      <c r="M31" s="316"/>
      <c r="N31" s="316"/>
      <c r="O31" s="317"/>
    </row>
    <row r="32" spans="1:15">
      <c r="B32" s="57" t="s">
        <v>45</v>
      </c>
      <c r="C32" s="49">
        <f>C26-AVERAGE(C24:C26)</f>
        <v>0.38828827294965507</v>
      </c>
      <c r="D32" s="49">
        <f>D26-C26</f>
        <v>-0.49188716299999991</v>
      </c>
      <c r="E32" s="49">
        <f>E26-C26</f>
        <v>-7.8045404569149657E-2</v>
      </c>
      <c r="F32" s="49">
        <f>F26-AVERAGE(F24:F26)</f>
        <v>0.17118273850084087</v>
      </c>
      <c r="G32" s="49">
        <f>G26-F26</f>
        <v>-7.0838286610041212E-2</v>
      </c>
      <c r="H32" s="49">
        <f>H26-F26</f>
        <v>1.3608424805367187</v>
      </c>
      <c r="I32" s="107"/>
      <c r="J32" s="107"/>
      <c r="K32" s="107"/>
      <c r="L32" s="316"/>
      <c r="M32" s="316"/>
      <c r="N32" s="316"/>
      <c r="O32" s="317"/>
    </row>
    <row r="33" spans="1:15">
      <c r="B33" s="57"/>
      <c r="C33" s="49"/>
      <c r="D33" s="49"/>
      <c r="E33" s="49"/>
      <c r="F33" s="107"/>
      <c r="G33" s="107"/>
      <c r="H33" s="107"/>
      <c r="I33" s="107"/>
      <c r="J33" s="107"/>
      <c r="K33" s="107"/>
      <c r="L33" s="316"/>
      <c r="M33" s="316"/>
      <c r="N33" s="316"/>
      <c r="O33" s="317"/>
    </row>
    <row r="34" spans="1:15">
      <c r="B34" s="57" t="s">
        <v>16</v>
      </c>
      <c r="C34" s="49">
        <f>AVERAGE(C30:C32)</f>
        <v>0</v>
      </c>
      <c r="D34" s="49">
        <f>AVERAGE(D30:D32)</f>
        <v>0.26143017021423071</v>
      </c>
      <c r="E34" s="49">
        <f>AVERAGE(E30:E32)</f>
        <v>-6.5689721052101399E-2</v>
      </c>
      <c r="F34" s="49">
        <f>AVERAGE(F30:F32)</f>
        <v>7.4014868308343765E-17</v>
      </c>
      <c r="G34" s="49">
        <f>AVERAGE(G30:G32)</f>
        <v>0.76151251018009569</v>
      </c>
      <c r="H34" s="49">
        <f>AVERAGE(H30:H32)</f>
        <v>0.9982849130509962</v>
      </c>
      <c r="I34" s="107"/>
      <c r="J34" s="107"/>
      <c r="K34" s="107"/>
      <c r="L34" s="316"/>
      <c r="M34" s="316"/>
      <c r="N34" s="316"/>
      <c r="O34" s="317"/>
    </row>
    <row r="35" spans="1:15" ht="17" thickBot="1">
      <c r="B35" s="58" t="s">
        <v>17</v>
      </c>
      <c r="C35" s="50">
        <f>STDEV(C30:C32)/SQRT(COUNT(C30:C32))</f>
        <v>0.2176321179600339</v>
      </c>
      <c r="D35" s="50">
        <f>STDEV(D30:D32)/SQRT(COUNT(D30:D32))</f>
        <v>0.37782442368394448</v>
      </c>
      <c r="E35" s="50">
        <f>STDEV(E30:E32)/SQRT(COUNT(E30:E32))</f>
        <v>0.11515332581009084</v>
      </c>
      <c r="F35" s="50">
        <f>STDEV(F30:F32)/SQRT(COUNT(F30:F32))</f>
        <v>0.36331468753176038</v>
      </c>
      <c r="G35" s="50">
        <f>STDEV(G30:G32)/SQRT(COUNT(G30:G32))</f>
        <v>0.45485331031078774</v>
      </c>
      <c r="H35" s="50">
        <f>STDEV(H30:H32)/SQRT(COUNT(H30:H32))</f>
        <v>0.32576690040801354</v>
      </c>
      <c r="I35" s="110"/>
      <c r="J35" s="110"/>
      <c r="K35" s="110"/>
      <c r="L35" s="322"/>
      <c r="M35" s="322"/>
      <c r="N35" s="322"/>
      <c r="O35" s="154"/>
    </row>
    <row r="37" spans="1:15" ht="25" thickBot="1">
      <c r="A37" s="3" t="s">
        <v>127</v>
      </c>
      <c r="B37" s="108" t="s">
        <v>53</v>
      </c>
      <c r="M37" s="108"/>
    </row>
    <row r="38" spans="1:15" ht="24" customHeight="1">
      <c r="A38" s="3"/>
      <c r="B38" s="55" t="s">
        <v>66</v>
      </c>
      <c r="C38" s="400" t="s">
        <v>8</v>
      </c>
      <c r="D38" s="400"/>
      <c r="E38" s="400"/>
      <c r="F38" s="400" t="s">
        <v>9</v>
      </c>
      <c r="G38" s="400"/>
      <c r="H38" s="400"/>
      <c r="I38" s="109"/>
      <c r="J38" s="400" t="s">
        <v>66</v>
      </c>
      <c r="K38" s="400"/>
      <c r="L38" s="400" t="s">
        <v>8</v>
      </c>
      <c r="M38" s="400"/>
      <c r="N38" s="400" t="s">
        <v>9</v>
      </c>
      <c r="O38" s="401"/>
    </row>
    <row r="39" spans="1:15">
      <c r="B39" s="59" t="s">
        <v>74</v>
      </c>
      <c r="C39" s="51" t="s">
        <v>60</v>
      </c>
      <c r="D39" s="94" t="s">
        <v>128</v>
      </c>
      <c r="E39" s="94" t="s">
        <v>129</v>
      </c>
      <c r="F39" s="51" t="s">
        <v>60</v>
      </c>
      <c r="G39" s="94" t="s">
        <v>128</v>
      </c>
      <c r="H39" s="94" t="s">
        <v>129</v>
      </c>
      <c r="I39" s="107"/>
      <c r="J39" s="375"/>
      <c r="K39" s="375"/>
      <c r="L39" s="325" t="s">
        <v>16</v>
      </c>
      <c r="M39" s="325" t="s">
        <v>17</v>
      </c>
      <c r="N39" s="325" t="s">
        <v>16</v>
      </c>
      <c r="O39" s="54" t="s">
        <v>17</v>
      </c>
    </row>
    <row r="40" spans="1:15">
      <c r="B40" s="57" t="s">
        <v>43</v>
      </c>
      <c r="C40" s="83">
        <v>1428.90640837662</v>
      </c>
      <c r="D40" s="83">
        <v>879.26539461526977</v>
      </c>
      <c r="E40" s="83">
        <v>1110.50013257821</v>
      </c>
      <c r="F40" s="31">
        <v>1214.0393500677901</v>
      </c>
      <c r="G40" s="31">
        <v>1047.5803024312027</v>
      </c>
      <c r="H40" s="31">
        <v>1122.7205584244127</v>
      </c>
      <c r="I40" s="107"/>
      <c r="J40" s="60" t="s">
        <v>74</v>
      </c>
      <c r="K40" s="47" t="s">
        <v>60</v>
      </c>
      <c r="L40" s="316">
        <f>C44</f>
        <v>1344.3765988612934</v>
      </c>
      <c r="M40" s="316">
        <f>C45</f>
        <v>58.154428791154032</v>
      </c>
      <c r="N40" s="316">
        <f>F44</f>
        <v>1351.5199213447668</v>
      </c>
      <c r="O40" s="317">
        <f>F45</f>
        <v>80.383553358436956</v>
      </c>
    </row>
    <row r="41" spans="1:15">
      <c r="B41" s="57" t="s">
        <v>44</v>
      </c>
      <c r="C41" s="83">
        <v>1371.2987322072599</v>
      </c>
      <c r="D41" s="83">
        <v>1067.9655812784599</v>
      </c>
      <c r="E41" s="83">
        <v>847.02324225867835</v>
      </c>
      <c r="F41" s="31">
        <v>1492.4326833340299</v>
      </c>
      <c r="G41" s="31">
        <v>1247.0835260680021</v>
      </c>
      <c r="H41" s="31">
        <v>1470.0048800321299</v>
      </c>
      <c r="I41" s="107"/>
      <c r="J41" s="51"/>
      <c r="K41" s="48" t="s">
        <v>128</v>
      </c>
      <c r="L41" s="316">
        <f>D44</f>
        <v>1026.6125928382164</v>
      </c>
      <c r="M41" s="316">
        <f>D45</f>
        <v>76.000042746205281</v>
      </c>
      <c r="N41" s="316">
        <f>G44</f>
        <v>1261.9482501797538</v>
      </c>
      <c r="O41" s="317">
        <f>G45</f>
        <v>128.27197335678048</v>
      </c>
    </row>
    <row r="42" spans="1:15">
      <c r="B42" s="57" t="s">
        <v>45</v>
      </c>
      <c r="C42" s="83">
        <v>1232.9246559999999</v>
      </c>
      <c r="D42" s="83">
        <v>1132.6068026209196</v>
      </c>
      <c r="E42" s="83">
        <v>1081.7005197276237</v>
      </c>
      <c r="F42" s="31">
        <v>1348.0877306324801</v>
      </c>
      <c r="G42" s="31">
        <v>1491.1809220400564</v>
      </c>
      <c r="H42" s="31">
        <v>963.98801687646801</v>
      </c>
      <c r="I42" s="107"/>
      <c r="J42" s="51"/>
      <c r="K42" s="48" t="s">
        <v>129</v>
      </c>
      <c r="L42" s="316">
        <f>E44</f>
        <v>1013.0746315215041</v>
      </c>
      <c r="M42" s="316">
        <f>E45</f>
        <v>83.44090190502456</v>
      </c>
      <c r="N42" s="316">
        <f>H44</f>
        <v>1185.5711517776701</v>
      </c>
      <c r="O42" s="317">
        <f>H45</f>
        <v>149.41654779298065</v>
      </c>
    </row>
    <row r="43" spans="1:15">
      <c r="B43" s="57"/>
      <c r="C43" s="49"/>
      <c r="D43" s="49"/>
      <c r="E43" s="49"/>
      <c r="F43" s="107"/>
      <c r="G43" s="107"/>
      <c r="H43" s="107"/>
      <c r="I43" s="107"/>
      <c r="J43" s="107"/>
      <c r="K43" s="107"/>
      <c r="L43" s="316"/>
      <c r="M43" s="316"/>
      <c r="N43" s="316"/>
      <c r="O43" s="317"/>
    </row>
    <row r="44" spans="1:15">
      <c r="B44" s="57" t="s">
        <v>16</v>
      </c>
      <c r="C44" s="49">
        <f>AVERAGE(C40:C42)</f>
        <v>1344.3765988612934</v>
      </c>
      <c r="D44" s="49">
        <f>AVERAGE(D40:D42)</f>
        <v>1026.6125928382164</v>
      </c>
      <c r="E44" s="49">
        <f>AVERAGE(E40:E42)</f>
        <v>1013.0746315215041</v>
      </c>
      <c r="F44" s="49">
        <f>AVERAGE(F40:F42)</f>
        <v>1351.5199213447668</v>
      </c>
      <c r="G44" s="49">
        <f>AVERAGE(G40:G42)</f>
        <v>1261.9482501797538</v>
      </c>
      <c r="H44" s="49">
        <f>AVERAGE(H40:H42)</f>
        <v>1185.5711517776701</v>
      </c>
      <c r="I44" s="107"/>
      <c r="J44" s="107"/>
      <c r="K44" s="107"/>
      <c r="L44" s="316"/>
      <c r="M44" s="316"/>
      <c r="N44" s="316"/>
      <c r="O44" s="317"/>
    </row>
    <row r="45" spans="1:15" ht="17" thickBot="1">
      <c r="B45" s="58" t="s">
        <v>17</v>
      </c>
      <c r="C45" s="50">
        <f>STDEV(C40:C42)/SQRT(COUNT(C40:C42))</f>
        <v>58.154428791154032</v>
      </c>
      <c r="D45" s="50">
        <f>STDEV(D40:D42)/SQRT(COUNT(D40:D42))</f>
        <v>76.000042746205281</v>
      </c>
      <c r="E45" s="50">
        <f>STDEV(E40:E42)/SQRT(COUNT(E40:E42))</f>
        <v>83.44090190502456</v>
      </c>
      <c r="F45" s="50">
        <f>STDEV(F40:F42)/SQRT(COUNT(F40:F42))</f>
        <v>80.383553358436956</v>
      </c>
      <c r="G45" s="50">
        <f>STDEV(G40:G42)/SQRT(COUNT(G40:G42))</f>
        <v>128.27197335678048</v>
      </c>
      <c r="H45" s="50">
        <f>STDEV(H40:H42)/SQRT(COUNT(H40:H42))</f>
        <v>149.41654779298065</v>
      </c>
      <c r="I45" s="110"/>
      <c r="J45" s="110"/>
      <c r="K45" s="110"/>
      <c r="L45" s="322"/>
      <c r="M45" s="322"/>
      <c r="N45" s="322"/>
      <c r="O45" s="154"/>
    </row>
    <row r="47" spans="1:15" ht="25" thickBot="1">
      <c r="A47" s="3" t="s">
        <v>125</v>
      </c>
      <c r="B47" s="108" t="s">
        <v>53</v>
      </c>
    </row>
    <row r="48" spans="1:15" ht="24" customHeight="1">
      <c r="B48" s="55" t="s">
        <v>67</v>
      </c>
      <c r="C48" s="400" t="s">
        <v>8</v>
      </c>
      <c r="D48" s="400"/>
      <c r="E48" s="400"/>
      <c r="F48" s="400" t="s">
        <v>9</v>
      </c>
      <c r="G48" s="400"/>
      <c r="H48" s="400"/>
      <c r="I48" s="109"/>
      <c r="J48" s="400" t="s">
        <v>67</v>
      </c>
      <c r="K48" s="400"/>
      <c r="L48" s="400" t="s">
        <v>8</v>
      </c>
      <c r="M48" s="400"/>
      <c r="N48" s="400" t="s">
        <v>9</v>
      </c>
      <c r="O48" s="401"/>
    </row>
    <row r="49" spans="1:15">
      <c r="B49" s="59" t="s">
        <v>74</v>
      </c>
      <c r="C49" s="51" t="s">
        <v>60</v>
      </c>
      <c r="D49" s="94" t="s">
        <v>128</v>
      </c>
      <c r="E49" s="94" t="s">
        <v>129</v>
      </c>
      <c r="F49" s="51" t="s">
        <v>60</v>
      </c>
      <c r="G49" s="94" t="s">
        <v>128</v>
      </c>
      <c r="H49" s="94" t="s">
        <v>129</v>
      </c>
      <c r="I49" s="107"/>
      <c r="J49" s="375"/>
      <c r="K49" s="375"/>
      <c r="L49" s="325" t="s">
        <v>16</v>
      </c>
      <c r="M49" s="325" t="s">
        <v>17</v>
      </c>
      <c r="N49" s="325" t="s">
        <v>16</v>
      </c>
      <c r="O49" s="54" t="s">
        <v>17</v>
      </c>
    </row>
    <row r="50" spans="1:15">
      <c r="B50" s="57" t="s">
        <v>43</v>
      </c>
      <c r="C50" s="35">
        <v>23.3474529346623</v>
      </c>
      <c r="D50" s="35">
        <v>24.203649759291803</v>
      </c>
      <c r="E50" s="35">
        <v>23.3640938034833</v>
      </c>
      <c r="F50" s="35">
        <v>23.014635558240201</v>
      </c>
      <c r="G50" s="35">
        <v>23.963205923795133</v>
      </c>
      <c r="H50" s="35">
        <v>23.093150643866799</v>
      </c>
      <c r="I50" s="107"/>
      <c r="J50" s="60" t="s">
        <v>74</v>
      </c>
      <c r="K50" s="47" t="s">
        <v>60</v>
      </c>
      <c r="L50" s="316">
        <f>C54</f>
        <v>23.674297058402999</v>
      </c>
      <c r="M50" s="316">
        <f>C55</f>
        <v>0.16342206187035005</v>
      </c>
      <c r="N50" s="316">
        <f>F54</f>
        <v>23.470134351373702</v>
      </c>
      <c r="O50" s="317">
        <f>F55</f>
        <v>0.24229252718928601</v>
      </c>
    </row>
    <row r="51" spans="1:15">
      <c r="B51" s="57" t="s">
        <v>44</v>
      </c>
      <c r="C51" s="35">
        <v>23.837719120546701</v>
      </c>
      <c r="D51" s="35">
        <v>24.0586758568998</v>
      </c>
      <c r="E51" s="35">
        <v>23.827146364999567</v>
      </c>
      <c r="F51" s="35">
        <v>23.554678848283501</v>
      </c>
      <c r="G51" s="35">
        <v>23.696198984415101</v>
      </c>
      <c r="H51" s="35">
        <v>24.122539755394996</v>
      </c>
      <c r="I51" s="107"/>
      <c r="J51" s="51"/>
      <c r="K51" s="48" t="s">
        <v>128</v>
      </c>
      <c r="L51" s="316">
        <f>D54</f>
        <v>24.107000492063872</v>
      </c>
      <c r="M51" s="316">
        <f>D55</f>
        <v>4.8324633613967556E-2</v>
      </c>
      <c r="N51" s="316">
        <f>G54</f>
        <v>23.809349574738846</v>
      </c>
      <c r="O51" s="317">
        <f>G55</f>
        <v>7.9720126097004976E-2</v>
      </c>
    </row>
    <row r="52" spans="1:15">
      <c r="B52" s="57" t="s">
        <v>45</v>
      </c>
      <c r="C52" s="35">
        <v>23.837719119999999</v>
      </c>
      <c r="D52" s="35">
        <v>24.058675860000001</v>
      </c>
      <c r="E52" s="35">
        <v>23.695353787182363</v>
      </c>
      <c r="F52" s="35">
        <v>23.841088647597399</v>
      </c>
      <c r="G52" s="35">
        <v>23.7686438160063</v>
      </c>
      <c r="H52" s="35">
        <v>24.128412131936759</v>
      </c>
      <c r="I52" s="107"/>
      <c r="J52" s="51"/>
      <c r="K52" s="48" t="s">
        <v>129</v>
      </c>
      <c r="L52" s="316">
        <f>E54</f>
        <v>23.62886465188841</v>
      </c>
      <c r="M52" s="316">
        <f>E55</f>
        <v>0.13774375063355548</v>
      </c>
      <c r="N52" s="316">
        <f>H54</f>
        <v>23.781367510399519</v>
      </c>
      <c r="O52" s="317">
        <f>H55</f>
        <v>0.34411260886355582</v>
      </c>
    </row>
    <row r="53" spans="1:15">
      <c r="B53" s="57"/>
      <c r="C53" s="49"/>
      <c r="D53" s="49"/>
      <c r="E53" s="49"/>
      <c r="F53" s="107"/>
      <c r="G53" s="107"/>
      <c r="H53" s="107"/>
      <c r="I53" s="107"/>
      <c r="J53" s="107"/>
      <c r="K53" s="107"/>
      <c r="L53" s="316"/>
      <c r="M53" s="316"/>
      <c r="N53" s="316"/>
      <c r="O53" s="317"/>
    </row>
    <row r="54" spans="1:15">
      <c r="B54" s="57" t="s">
        <v>16</v>
      </c>
      <c r="C54" s="49">
        <f>AVERAGE(C50:C52)</f>
        <v>23.674297058402999</v>
      </c>
      <c r="D54" s="49">
        <f>AVERAGE(D50:D52)</f>
        <v>24.107000492063872</v>
      </c>
      <c r="E54" s="49">
        <f>AVERAGE(E50:E52)</f>
        <v>23.62886465188841</v>
      </c>
      <c r="F54" s="49">
        <f>AVERAGE(F50:F52)</f>
        <v>23.470134351373702</v>
      </c>
      <c r="G54" s="49">
        <f>AVERAGE(G50:G52)</f>
        <v>23.809349574738846</v>
      </c>
      <c r="H54" s="49">
        <f>AVERAGE(H50:H52)</f>
        <v>23.781367510399519</v>
      </c>
      <c r="I54" s="107"/>
      <c r="J54" s="107"/>
      <c r="K54" s="107"/>
      <c r="L54" s="316"/>
      <c r="M54" s="316"/>
      <c r="N54" s="316"/>
      <c r="O54" s="317"/>
    </row>
    <row r="55" spans="1:15" ht="17" thickBot="1">
      <c r="B55" s="58" t="s">
        <v>17</v>
      </c>
      <c r="C55" s="50">
        <f>STDEV(C50:C52)/SQRT(COUNT(C50:C52))</f>
        <v>0.16342206187035005</v>
      </c>
      <c r="D55" s="50">
        <f>STDEV(D50:D52)/SQRT(COUNT(D50:D52))</f>
        <v>4.8324633613967556E-2</v>
      </c>
      <c r="E55" s="50">
        <f>STDEV(E50:E52)/SQRT(COUNT(E50:E52))</f>
        <v>0.13774375063355548</v>
      </c>
      <c r="F55" s="50">
        <f>STDEV(F50:F52)/SQRT(COUNT(F50:F52))</f>
        <v>0.24229252718928601</v>
      </c>
      <c r="G55" s="50">
        <f>STDEV(G50:G52)/SQRT(COUNT(G50:G52))</f>
        <v>7.9720126097004976E-2</v>
      </c>
      <c r="H55" s="50">
        <f>STDEV(H50:H52)/SQRT(COUNT(H50:H52))</f>
        <v>0.34411260886355582</v>
      </c>
      <c r="I55" s="110"/>
      <c r="J55" s="110"/>
      <c r="K55" s="110"/>
      <c r="L55" s="322"/>
      <c r="M55" s="322"/>
      <c r="N55" s="322"/>
      <c r="O55" s="154"/>
    </row>
    <row r="57" spans="1:15" ht="25" thickBot="1">
      <c r="A57" s="3" t="s">
        <v>126</v>
      </c>
      <c r="B57" s="108" t="s">
        <v>53</v>
      </c>
    </row>
    <row r="58" spans="1:15" ht="24" customHeight="1">
      <c r="B58" s="55" t="s">
        <v>69</v>
      </c>
      <c r="C58" s="400" t="s">
        <v>8</v>
      </c>
      <c r="D58" s="400"/>
      <c r="E58" s="400"/>
      <c r="F58" s="400" t="s">
        <v>9</v>
      </c>
      <c r="G58" s="400"/>
      <c r="H58" s="400"/>
      <c r="I58" s="109"/>
      <c r="J58" s="400" t="s">
        <v>68</v>
      </c>
      <c r="K58" s="400"/>
      <c r="L58" s="400" t="s">
        <v>8</v>
      </c>
      <c r="M58" s="400"/>
      <c r="N58" s="400" t="s">
        <v>9</v>
      </c>
      <c r="O58" s="401"/>
    </row>
    <row r="59" spans="1:15">
      <c r="B59" s="59" t="s">
        <v>74</v>
      </c>
      <c r="C59" s="51" t="s">
        <v>60</v>
      </c>
      <c r="D59" s="94" t="s">
        <v>128</v>
      </c>
      <c r="E59" s="94" t="s">
        <v>129</v>
      </c>
      <c r="F59" s="51" t="s">
        <v>60</v>
      </c>
      <c r="G59" s="94" t="s">
        <v>128</v>
      </c>
      <c r="H59" s="94" t="s">
        <v>129</v>
      </c>
      <c r="I59" s="107"/>
      <c r="J59" s="375"/>
      <c r="K59" s="375"/>
      <c r="L59" s="325" t="s">
        <v>16</v>
      </c>
      <c r="M59" s="325" t="s">
        <v>17</v>
      </c>
      <c r="N59" s="325" t="s">
        <v>16</v>
      </c>
      <c r="O59" s="54" t="s">
        <v>17</v>
      </c>
    </row>
    <row r="60" spans="1:15">
      <c r="B60" s="57" t="s">
        <v>43</v>
      </c>
      <c r="C60" s="31">
        <v>2.6070058880428801</v>
      </c>
      <c r="D60" s="31">
        <v>3.0496109254399202</v>
      </c>
      <c r="E60" s="31">
        <v>2.6284256169361302</v>
      </c>
      <c r="F60" s="31">
        <v>3.0229258400767098</v>
      </c>
      <c r="G60" s="31">
        <v>3.2121924361280669</v>
      </c>
      <c r="H60" s="31">
        <v>3.7800103185</v>
      </c>
      <c r="I60" s="107"/>
      <c r="J60" s="60" t="s">
        <v>74</v>
      </c>
      <c r="K60" s="47" t="s">
        <v>60</v>
      </c>
      <c r="L60" s="316">
        <f>C70-C70</f>
        <v>0</v>
      </c>
      <c r="M60" s="316">
        <f>C71</f>
        <v>0.28842691413359367</v>
      </c>
      <c r="N60" s="316">
        <f>F70-F70</f>
        <v>0</v>
      </c>
      <c r="O60" s="317">
        <f>F71</f>
        <v>0.22552598696664838</v>
      </c>
    </row>
    <row r="61" spans="1:15">
      <c r="B61" s="57" t="s">
        <v>44</v>
      </c>
      <c r="C61" s="31">
        <v>3.13480528920307</v>
      </c>
      <c r="D61" s="31">
        <v>3.0728096038402999</v>
      </c>
      <c r="E61" s="31">
        <v>3.7405305321015399</v>
      </c>
      <c r="F61" s="31">
        <v>3.7649457859881501</v>
      </c>
      <c r="G61" s="31">
        <v>3.1531717041373399</v>
      </c>
      <c r="H61" s="31">
        <v>4.2589961823777758</v>
      </c>
      <c r="I61" s="107"/>
      <c r="J61" s="51"/>
      <c r="K61" s="48" t="s">
        <v>128</v>
      </c>
      <c r="L61" s="316">
        <f>D70</f>
        <v>7.1772126011423243E-2</v>
      </c>
      <c r="M61" s="316">
        <f>D71</f>
        <v>0.18779897815217236</v>
      </c>
      <c r="N61" s="316">
        <f>G70</f>
        <v>-0.30735736510046108</v>
      </c>
      <c r="O61" s="317">
        <f>G71</f>
        <v>0.25041582785026156</v>
      </c>
    </row>
    <row r="62" spans="1:15">
      <c r="B62" s="57" t="s">
        <v>45</v>
      </c>
      <c r="C62" s="31">
        <v>3.6056038990000001</v>
      </c>
      <c r="D62" s="31">
        <v>3.4403109249999999</v>
      </c>
      <c r="E62" s="31">
        <v>4.155919784880111</v>
      </c>
      <c r="F62" s="31">
        <v>3.1822460941566302</v>
      </c>
      <c r="G62" s="31">
        <v>2.6826814846547</v>
      </c>
      <c r="H62" s="31">
        <v>3.0940459629100099</v>
      </c>
      <c r="I62" s="107"/>
      <c r="J62" s="51"/>
      <c r="K62" s="48" t="s">
        <v>129</v>
      </c>
      <c r="L62" s="316">
        <f>E70</f>
        <v>0.39248695255727695</v>
      </c>
      <c r="M62" s="316">
        <f>E71</f>
        <v>0.18622183238420575</v>
      </c>
      <c r="N62" s="316">
        <f>H70</f>
        <v>0.38764491452209854</v>
      </c>
      <c r="O62" s="317">
        <f>H71</f>
        <v>0.24974527874402933</v>
      </c>
    </row>
    <row r="63" spans="1:15">
      <c r="B63" s="57"/>
      <c r="C63" s="49"/>
      <c r="D63" s="49"/>
      <c r="E63" s="49"/>
      <c r="F63" s="107"/>
      <c r="G63" s="107"/>
      <c r="H63" s="107"/>
      <c r="I63" s="107"/>
      <c r="J63" s="107"/>
      <c r="K63" s="107"/>
      <c r="L63" s="316"/>
      <c r="M63" s="316"/>
      <c r="N63" s="316"/>
      <c r="O63" s="317"/>
    </row>
    <row r="64" spans="1:15">
      <c r="B64" s="56" t="s">
        <v>68</v>
      </c>
      <c r="C64" s="375" t="s">
        <v>8</v>
      </c>
      <c r="D64" s="375"/>
      <c r="E64" s="375"/>
      <c r="F64" s="375" t="s">
        <v>9</v>
      </c>
      <c r="G64" s="375"/>
      <c r="H64" s="375"/>
      <c r="I64" s="107"/>
      <c r="J64" s="107"/>
      <c r="K64" s="107"/>
      <c r="L64" s="316"/>
      <c r="M64" s="316"/>
      <c r="N64" s="316"/>
      <c r="O64" s="317"/>
    </row>
    <row r="65" spans="1:15">
      <c r="B65" s="56" t="s">
        <v>61</v>
      </c>
      <c r="C65" s="51" t="s">
        <v>60</v>
      </c>
      <c r="D65" s="94" t="s">
        <v>128</v>
      </c>
      <c r="E65" s="94" t="s">
        <v>129</v>
      </c>
      <c r="F65" s="51" t="s">
        <v>60</v>
      </c>
      <c r="G65" s="94" t="s">
        <v>128</v>
      </c>
      <c r="H65" s="94" t="s">
        <v>129</v>
      </c>
      <c r="I65" s="107"/>
      <c r="J65" s="107"/>
      <c r="K65" s="107"/>
      <c r="L65" s="316"/>
      <c r="M65" s="316"/>
      <c r="N65" s="316"/>
      <c r="O65" s="317"/>
    </row>
    <row r="66" spans="1:15">
      <c r="B66" s="57" t="s">
        <v>43</v>
      </c>
      <c r="C66" s="49">
        <f>C60-AVERAGE(C60:C62)</f>
        <v>-0.50879913737243632</v>
      </c>
      <c r="D66" s="49">
        <f>D60-C60</f>
        <v>0.44260503739704005</v>
      </c>
      <c r="E66" s="49">
        <f>E60-C60</f>
        <v>2.1419728893250056E-2</v>
      </c>
      <c r="F66" s="49">
        <f>F60-AVERAGE(F60:F62)</f>
        <v>-0.30044673333045324</v>
      </c>
      <c r="G66" s="49">
        <f>G60-F60</f>
        <v>0.18926659605135709</v>
      </c>
      <c r="H66" s="49">
        <f>H60-F60</f>
        <v>0.75708447842329019</v>
      </c>
      <c r="I66" s="107"/>
      <c r="J66" s="107"/>
      <c r="K66" s="107"/>
      <c r="L66" s="316"/>
      <c r="M66" s="316"/>
      <c r="N66" s="316"/>
      <c r="O66" s="317"/>
    </row>
    <row r="67" spans="1:15">
      <c r="B67" s="57" t="s">
        <v>44</v>
      </c>
      <c r="C67" s="49">
        <f>C61-AVERAGE(C60:C62)</f>
        <v>1.9000263787753546E-2</v>
      </c>
      <c r="D67" s="49">
        <f>D61-C61</f>
        <v>-6.1995685362770114E-2</v>
      </c>
      <c r="E67" s="49">
        <f>E61-C61</f>
        <v>0.60572524289846985</v>
      </c>
      <c r="F67" s="49">
        <f>F61-AVERAGE(F60:F62)</f>
        <v>0.44157321258098703</v>
      </c>
      <c r="G67" s="49">
        <f>G61-F61</f>
        <v>-0.61177408185081017</v>
      </c>
      <c r="H67" s="49">
        <f>H61-F61</f>
        <v>0.49405039638962567</v>
      </c>
      <c r="I67" s="107"/>
      <c r="J67" s="107"/>
      <c r="K67" s="107"/>
      <c r="L67" s="316"/>
      <c r="M67" s="316"/>
      <c r="N67" s="316"/>
      <c r="O67" s="317"/>
    </row>
    <row r="68" spans="1:15">
      <c r="B68" s="57" t="s">
        <v>45</v>
      </c>
      <c r="C68" s="49">
        <f>C62-AVERAGE(C60:C62)</f>
        <v>0.48979887358468366</v>
      </c>
      <c r="D68" s="49">
        <f>D62-C62</f>
        <v>-0.1652929740000002</v>
      </c>
      <c r="E68" s="49">
        <f>E62-C62</f>
        <v>0.55031588588011093</v>
      </c>
      <c r="F68" s="49">
        <f>F62-AVERAGE(F60:F62)</f>
        <v>-0.1411264792505329</v>
      </c>
      <c r="G68" s="49">
        <f>G62-F62</f>
        <v>-0.49956460950193016</v>
      </c>
      <c r="H68" s="49">
        <f>H62-F62</f>
        <v>-8.8200131246620295E-2</v>
      </c>
      <c r="I68" s="107"/>
      <c r="J68" s="107"/>
      <c r="K68" s="107"/>
      <c r="L68" s="316"/>
      <c r="M68" s="316"/>
      <c r="N68" s="316"/>
      <c r="O68" s="317"/>
    </row>
    <row r="69" spans="1:15">
      <c r="B69" s="57"/>
      <c r="C69" s="49"/>
      <c r="D69" s="49"/>
      <c r="E69" s="49"/>
      <c r="F69" s="107"/>
      <c r="G69" s="107"/>
      <c r="H69" s="107"/>
      <c r="I69" s="107"/>
      <c r="J69" s="107"/>
      <c r="K69" s="107"/>
      <c r="L69" s="316"/>
      <c r="M69" s="316"/>
      <c r="N69" s="316"/>
      <c r="O69" s="317"/>
    </row>
    <row r="70" spans="1:15">
      <c r="B70" s="57" t="s">
        <v>16</v>
      </c>
      <c r="C70" s="49">
        <f>AVERAGE(C66:C68)</f>
        <v>2.9605947323337506E-16</v>
      </c>
      <c r="D70" s="49">
        <f>AVERAGE(D66:D68)</f>
        <v>7.1772126011423243E-2</v>
      </c>
      <c r="E70" s="49">
        <f>AVERAGE(E66:E68)</f>
        <v>0.39248695255727695</v>
      </c>
      <c r="F70" s="49">
        <f>AVERAGE(F66:F68)</f>
        <v>2.9605947323337506E-16</v>
      </c>
      <c r="G70" s="49">
        <f>AVERAGE(G66:G68)</f>
        <v>-0.30735736510046108</v>
      </c>
      <c r="H70" s="49">
        <f>AVERAGE(H66:H68)</f>
        <v>0.38764491452209854</v>
      </c>
      <c r="I70" s="107"/>
      <c r="J70" s="107"/>
      <c r="K70" s="107"/>
      <c r="L70" s="316"/>
      <c r="M70" s="316"/>
      <c r="N70" s="316"/>
      <c r="O70" s="317"/>
    </row>
    <row r="71" spans="1:15" ht="17" thickBot="1">
      <c r="B71" s="58" t="s">
        <v>17</v>
      </c>
      <c r="C71" s="50">
        <f>STDEV(C66:C68)/SQRT(COUNT(C66:C68))</f>
        <v>0.28842691413359367</v>
      </c>
      <c r="D71" s="50">
        <f>STDEV(D66:D68)/SQRT(COUNT(D66:D68))</f>
        <v>0.18779897815217236</v>
      </c>
      <c r="E71" s="50">
        <f>STDEV(E66:E68)/SQRT(COUNT(E66:E68))</f>
        <v>0.18622183238420575</v>
      </c>
      <c r="F71" s="50">
        <f>STDEV(F66:F68)/SQRT(COUNT(F66:F68))</f>
        <v>0.22552598696664838</v>
      </c>
      <c r="G71" s="50">
        <f>STDEV(G66:G68)/SQRT(COUNT(G66:G68))</f>
        <v>0.25041582785026156</v>
      </c>
      <c r="H71" s="50">
        <f>STDEV(H66:H68)/SQRT(COUNT(H66:H68))</f>
        <v>0.24974527874402933</v>
      </c>
      <c r="I71" s="110"/>
      <c r="J71" s="110"/>
      <c r="K71" s="110"/>
      <c r="L71" s="322"/>
      <c r="M71" s="322"/>
      <c r="N71" s="322"/>
      <c r="O71" s="154"/>
    </row>
    <row r="75" spans="1:15" ht="24">
      <c r="A75" s="3"/>
    </row>
    <row r="82" spans="1:1" ht="24">
      <c r="A82" s="3"/>
    </row>
  </sheetData>
  <mergeCells count="34">
    <mergeCell ref="C12:E12"/>
    <mergeCell ref="F12:H12"/>
    <mergeCell ref="J12:K13"/>
    <mergeCell ref="L12:M12"/>
    <mergeCell ref="N12:O12"/>
    <mergeCell ref="C2:E2"/>
    <mergeCell ref="F2:H2"/>
    <mergeCell ref="J2:K3"/>
    <mergeCell ref="L2:M2"/>
    <mergeCell ref="N2:O2"/>
    <mergeCell ref="C64:E64"/>
    <mergeCell ref="F64:H64"/>
    <mergeCell ref="C28:E28"/>
    <mergeCell ref="F28:H28"/>
    <mergeCell ref="C58:E58"/>
    <mergeCell ref="F58:H58"/>
    <mergeCell ref="C38:E38"/>
    <mergeCell ref="F38:H38"/>
    <mergeCell ref="C48:E48"/>
    <mergeCell ref="F48:H48"/>
    <mergeCell ref="L58:M58"/>
    <mergeCell ref="N58:O58"/>
    <mergeCell ref="J58:K59"/>
    <mergeCell ref="J38:K39"/>
    <mergeCell ref="L38:M38"/>
    <mergeCell ref="N38:O38"/>
    <mergeCell ref="J48:K49"/>
    <mergeCell ref="L48:M48"/>
    <mergeCell ref="N48:O48"/>
    <mergeCell ref="C22:E22"/>
    <mergeCell ref="F22:H22"/>
    <mergeCell ref="J22:K23"/>
    <mergeCell ref="L22:M22"/>
    <mergeCell ref="N22:O22"/>
  </mergeCell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42B79CA-1016-EC49-B6E0-194ED3C1E6D5}">
  <dimension ref="A1:AD502"/>
  <sheetViews>
    <sheetView zoomScale="82" workbookViewId="0">
      <selection activeCell="O367" sqref="O367"/>
    </sheetView>
  </sheetViews>
  <sheetFormatPr baseColWidth="10" defaultRowHeight="16"/>
  <cols>
    <col min="1" max="1" width="29.5" style="1" customWidth="1"/>
    <col min="2" max="2" width="15.1640625" style="15" customWidth="1"/>
    <col min="3" max="3" width="10.83203125" customWidth="1"/>
    <col min="13" max="13" width="10.83203125" customWidth="1"/>
    <col min="28" max="28" width="16" customWidth="1"/>
  </cols>
  <sheetData>
    <row r="1" spans="1:30" s="28" customFormat="1" ht="24" customHeight="1" thickBot="1">
      <c r="A1" s="3" t="s">
        <v>0</v>
      </c>
      <c r="B1" s="152" t="s">
        <v>169</v>
      </c>
    </row>
    <row r="2" spans="1:30" ht="20" customHeight="1">
      <c r="A2" s="13"/>
      <c r="B2" s="18"/>
      <c r="C2" s="378" t="s">
        <v>10</v>
      </c>
      <c r="D2" s="378"/>
      <c r="E2" s="378"/>
      <c r="F2" s="378"/>
      <c r="G2" s="378" t="s">
        <v>11</v>
      </c>
      <c r="H2" s="378"/>
      <c r="I2" s="378"/>
      <c r="J2" s="378"/>
      <c r="K2" s="7"/>
      <c r="L2" s="17"/>
      <c r="M2" s="17"/>
      <c r="N2" s="147"/>
      <c r="P2" s="13"/>
      <c r="Q2" s="379"/>
      <c r="R2" s="379"/>
      <c r="S2" s="379"/>
      <c r="T2" s="379"/>
      <c r="U2" s="379"/>
      <c r="V2" s="379"/>
      <c r="W2" s="379"/>
      <c r="X2" s="379"/>
      <c r="Y2" s="10"/>
      <c r="Z2" s="113"/>
      <c r="AA2" s="379"/>
      <c r="AB2" s="379"/>
      <c r="AC2" s="10"/>
      <c r="AD2" s="10"/>
    </row>
    <row r="3" spans="1:30">
      <c r="A3" s="13"/>
      <c r="B3" s="131" t="s">
        <v>168</v>
      </c>
      <c r="C3" s="8" t="s">
        <v>4</v>
      </c>
      <c r="D3" s="9" t="s">
        <v>5</v>
      </c>
      <c r="E3" s="9" t="s">
        <v>6</v>
      </c>
      <c r="F3" s="8" t="s">
        <v>7</v>
      </c>
      <c r="G3" s="8" t="s">
        <v>4</v>
      </c>
      <c r="H3" s="9" t="s">
        <v>5</v>
      </c>
      <c r="I3" s="9" t="s">
        <v>6</v>
      </c>
      <c r="J3" s="8" t="s">
        <v>7</v>
      </c>
      <c r="K3" s="8"/>
      <c r="L3" s="10"/>
      <c r="M3" s="10"/>
      <c r="N3" s="11"/>
      <c r="P3" s="13"/>
      <c r="Q3" s="113"/>
      <c r="R3" s="9"/>
      <c r="S3" s="9"/>
      <c r="T3" s="113"/>
      <c r="U3" s="113"/>
      <c r="V3" s="9"/>
      <c r="W3" s="9"/>
      <c r="X3" s="113"/>
      <c r="Y3" s="10"/>
      <c r="Z3" s="10"/>
      <c r="AA3" s="113"/>
      <c r="AB3" s="113"/>
      <c r="AC3" s="10"/>
      <c r="AD3" s="10"/>
    </row>
    <row r="4" spans="1:30" ht="16" customHeight="1">
      <c r="A4" s="13"/>
      <c r="B4" s="131">
        <v>1</v>
      </c>
      <c r="C4" s="10">
        <v>400000</v>
      </c>
      <c r="D4" s="10">
        <v>12100000</v>
      </c>
      <c r="E4" s="10">
        <v>15200000</v>
      </c>
      <c r="F4" s="10">
        <v>30000</v>
      </c>
      <c r="G4" s="10">
        <v>850</v>
      </c>
      <c r="H4" s="10">
        <v>48000</v>
      </c>
      <c r="I4" s="10">
        <v>26000</v>
      </c>
      <c r="J4" s="10">
        <v>950</v>
      </c>
      <c r="K4" s="10"/>
      <c r="L4" s="10"/>
      <c r="M4" s="10"/>
      <c r="N4" s="11"/>
      <c r="P4" s="13"/>
      <c r="Q4" s="10"/>
      <c r="R4" s="10"/>
      <c r="S4" s="10"/>
      <c r="T4" s="10"/>
      <c r="U4" s="10"/>
      <c r="V4" s="10"/>
      <c r="W4" s="10"/>
      <c r="X4" s="10"/>
      <c r="Y4" s="10"/>
      <c r="Z4" s="113"/>
      <c r="AA4" s="10"/>
      <c r="AB4" s="10"/>
      <c r="AC4" s="10"/>
      <c r="AD4" s="10"/>
    </row>
    <row r="5" spans="1:30" ht="16" customHeight="1">
      <c r="A5" s="13"/>
      <c r="B5" s="131">
        <v>2</v>
      </c>
      <c r="C5" s="10">
        <v>220000</v>
      </c>
      <c r="D5" s="10">
        <v>15000000</v>
      </c>
      <c r="E5" s="10">
        <v>10900000</v>
      </c>
      <c r="F5" s="10">
        <v>42000</v>
      </c>
      <c r="G5" s="10">
        <v>1280</v>
      </c>
      <c r="H5" s="10">
        <v>58000</v>
      </c>
      <c r="I5" s="10">
        <v>38000</v>
      </c>
      <c r="J5" s="10">
        <v>400</v>
      </c>
      <c r="K5" s="10"/>
      <c r="L5" s="10"/>
      <c r="M5" s="10"/>
      <c r="N5" s="11"/>
      <c r="P5" s="13"/>
      <c r="Q5" s="10"/>
      <c r="R5" s="10"/>
      <c r="S5" s="10"/>
      <c r="T5" s="10"/>
      <c r="U5" s="10"/>
      <c r="V5" s="10"/>
      <c r="W5" s="10"/>
      <c r="X5" s="10"/>
      <c r="Y5" s="10"/>
      <c r="Z5" s="9"/>
      <c r="AA5" s="10"/>
      <c r="AB5" s="10"/>
      <c r="AC5" s="10"/>
      <c r="AD5" s="10"/>
    </row>
    <row r="6" spans="1:30" ht="16" customHeight="1">
      <c r="A6" s="13"/>
      <c r="B6" s="131">
        <v>3</v>
      </c>
      <c r="C6" s="10">
        <v>40000</v>
      </c>
      <c r="D6" s="10">
        <v>8700000</v>
      </c>
      <c r="E6" s="10">
        <v>11600000</v>
      </c>
      <c r="F6" s="10">
        <v>6000</v>
      </c>
      <c r="G6" s="10">
        <v>1600</v>
      </c>
      <c r="H6" s="10">
        <v>50000</v>
      </c>
      <c r="I6" s="10">
        <v>45000</v>
      </c>
      <c r="J6" s="10">
        <v>150</v>
      </c>
      <c r="K6" s="10"/>
      <c r="L6" s="10"/>
      <c r="M6" s="10"/>
      <c r="N6" s="11"/>
      <c r="P6" s="13"/>
      <c r="Q6" s="10"/>
      <c r="R6" s="10"/>
      <c r="S6" s="10"/>
      <c r="T6" s="10"/>
      <c r="U6" s="10"/>
      <c r="V6" s="10"/>
      <c r="W6" s="10"/>
      <c r="X6" s="10"/>
      <c r="Y6" s="10"/>
      <c r="Z6" s="9"/>
      <c r="AA6" s="10"/>
      <c r="AB6" s="10"/>
      <c r="AC6" s="10"/>
      <c r="AD6" s="10"/>
    </row>
    <row r="7" spans="1:30" ht="16" customHeight="1">
      <c r="A7" s="13"/>
      <c r="B7" s="131">
        <v>4</v>
      </c>
      <c r="C7" s="10">
        <v>510000</v>
      </c>
      <c r="D7" s="10">
        <v>4900000</v>
      </c>
      <c r="E7" s="10">
        <v>6700000</v>
      </c>
      <c r="F7" s="10">
        <v>21000</v>
      </c>
      <c r="G7" s="10">
        <v>2400</v>
      </c>
      <c r="H7" s="10">
        <v>30000</v>
      </c>
      <c r="I7" s="10">
        <v>35000</v>
      </c>
      <c r="J7" s="10">
        <v>1200</v>
      </c>
      <c r="K7" s="10"/>
      <c r="L7" s="10"/>
      <c r="M7" s="10"/>
      <c r="N7" s="11"/>
      <c r="P7" s="13"/>
      <c r="Q7" s="10"/>
      <c r="R7" s="10"/>
      <c r="S7" s="10"/>
      <c r="T7" s="10"/>
      <c r="U7" s="10"/>
      <c r="V7" s="10"/>
      <c r="W7" s="10"/>
      <c r="X7" s="10"/>
      <c r="Y7" s="10"/>
      <c r="Z7" s="113"/>
      <c r="AA7" s="10"/>
      <c r="AB7" s="10"/>
      <c r="AC7" s="10"/>
      <c r="AD7" s="10"/>
    </row>
    <row r="8" spans="1:30" ht="16" customHeight="1">
      <c r="A8" s="13"/>
      <c r="B8" s="131">
        <v>5</v>
      </c>
      <c r="C8" s="10">
        <v>300000</v>
      </c>
      <c r="D8" s="10">
        <v>9900000</v>
      </c>
      <c r="E8" s="10">
        <v>8900000</v>
      </c>
      <c r="F8" s="10">
        <v>16000</v>
      </c>
      <c r="G8" s="10">
        <v>3000</v>
      </c>
      <c r="H8" s="10">
        <v>30000</v>
      </c>
      <c r="I8" s="10">
        <v>30000</v>
      </c>
      <c r="J8" s="10">
        <v>2200</v>
      </c>
      <c r="K8" s="10"/>
      <c r="L8" s="10"/>
      <c r="M8" s="10"/>
      <c r="N8" s="11"/>
      <c r="P8" s="13"/>
      <c r="Q8" s="10"/>
      <c r="R8" s="10"/>
      <c r="S8" s="10"/>
      <c r="T8" s="10"/>
      <c r="U8" s="10"/>
      <c r="V8" s="10"/>
      <c r="W8" s="10"/>
      <c r="X8" s="10"/>
      <c r="Y8" s="10"/>
      <c r="Z8" s="10"/>
      <c r="AA8" s="10"/>
      <c r="AB8" s="10"/>
      <c r="AC8" s="10"/>
      <c r="AD8" s="10"/>
    </row>
    <row r="9" spans="1:30" ht="16" customHeight="1">
      <c r="A9" s="13"/>
      <c r="B9" s="131">
        <v>6</v>
      </c>
      <c r="C9" s="10">
        <v>280000</v>
      </c>
      <c r="D9" s="10">
        <v>10500000</v>
      </c>
      <c r="E9" s="10">
        <v>13300000</v>
      </c>
      <c r="F9" s="10">
        <v>34000</v>
      </c>
      <c r="G9" s="10">
        <v>3200</v>
      </c>
      <c r="H9" s="10">
        <v>32000</v>
      </c>
      <c r="I9" s="10">
        <v>42000</v>
      </c>
      <c r="J9" s="10">
        <v>3500</v>
      </c>
      <c r="K9" s="10"/>
      <c r="L9" s="171"/>
      <c r="M9" s="379" t="s">
        <v>14</v>
      </c>
      <c r="N9" s="380"/>
      <c r="P9" s="13"/>
      <c r="Q9" s="10"/>
      <c r="R9" s="10"/>
      <c r="S9" s="10"/>
      <c r="T9" s="10"/>
      <c r="U9" s="10"/>
      <c r="V9" s="10"/>
      <c r="W9" s="10"/>
      <c r="X9" s="10"/>
      <c r="Y9" s="10"/>
      <c r="Z9" s="113"/>
      <c r="AA9" s="379"/>
      <c r="AB9" s="379"/>
      <c r="AC9" s="10"/>
      <c r="AD9" s="10"/>
    </row>
    <row r="10" spans="1:30" ht="19">
      <c r="A10" s="13"/>
      <c r="B10" s="131"/>
      <c r="C10" s="379" t="s">
        <v>12</v>
      </c>
      <c r="D10" s="379"/>
      <c r="E10" s="379"/>
      <c r="F10" s="379"/>
      <c r="G10" s="379" t="s">
        <v>13</v>
      </c>
      <c r="H10" s="379"/>
      <c r="I10" s="379"/>
      <c r="J10" s="379"/>
      <c r="K10" s="8"/>
      <c r="L10" s="22"/>
      <c r="M10" s="171" t="s">
        <v>16</v>
      </c>
      <c r="N10" s="174" t="s">
        <v>17</v>
      </c>
      <c r="P10" s="13"/>
      <c r="Q10" s="379"/>
      <c r="R10" s="379"/>
      <c r="S10" s="379"/>
      <c r="T10" s="379"/>
      <c r="U10" s="379"/>
      <c r="V10" s="379"/>
      <c r="W10" s="379"/>
      <c r="X10" s="379"/>
      <c r="Y10" s="10"/>
      <c r="Z10" s="10"/>
      <c r="AA10" s="113"/>
      <c r="AB10" s="113"/>
      <c r="AC10" s="10"/>
      <c r="AD10" s="10"/>
    </row>
    <row r="11" spans="1:30">
      <c r="A11" s="13"/>
      <c r="B11" s="131"/>
      <c r="C11" s="8" t="s">
        <v>4</v>
      </c>
      <c r="D11" s="9" t="s">
        <v>5</v>
      </c>
      <c r="E11" s="9" t="s">
        <v>6</v>
      </c>
      <c r="F11" s="8" t="s">
        <v>7</v>
      </c>
      <c r="G11" s="8" t="s">
        <v>4</v>
      </c>
      <c r="H11" s="9" t="s">
        <v>5</v>
      </c>
      <c r="I11" s="9" t="s">
        <v>6</v>
      </c>
      <c r="J11" s="8" t="s">
        <v>7</v>
      </c>
      <c r="K11" s="8"/>
      <c r="L11" s="171" t="s">
        <v>4</v>
      </c>
      <c r="M11" s="22">
        <v>6.2640757148718142</v>
      </c>
      <c r="N11" s="155">
        <v>0.16077288514789387</v>
      </c>
      <c r="P11" s="13"/>
      <c r="Q11" s="113"/>
      <c r="R11" s="9"/>
      <c r="S11" s="9"/>
      <c r="T11" s="113"/>
      <c r="U11" s="113"/>
      <c r="V11" s="9"/>
      <c r="W11" s="9"/>
      <c r="X11" s="113"/>
      <c r="Y11" s="10"/>
      <c r="Z11" s="113"/>
      <c r="AA11" s="10"/>
      <c r="AB11" s="10"/>
      <c r="AC11" s="10"/>
      <c r="AD11" s="10"/>
    </row>
    <row r="12" spans="1:30">
      <c r="A12" s="13"/>
      <c r="B12" s="131">
        <v>1</v>
      </c>
      <c r="C12" s="10">
        <f>C4/(3.14*0.2^2)</f>
        <v>3184713.3757961779</v>
      </c>
      <c r="D12" s="10">
        <f t="shared" ref="D12:J12" si="0">D4/(3.14*0.2^2)</f>
        <v>96337579.617834374</v>
      </c>
      <c r="E12" s="10">
        <f t="shared" si="0"/>
        <v>121019108.28025477</v>
      </c>
      <c r="F12" s="10">
        <f t="shared" si="0"/>
        <v>238853.50318471334</v>
      </c>
      <c r="G12" s="10">
        <f t="shared" si="0"/>
        <v>6767.515923566878</v>
      </c>
      <c r="H12" s="10">
        <f t="shared" si="0"/>
        <v>382165.60509554134</v>
      </c>
      <c r="I12" s="10">
        <f t="shared" si="0"/>
        <v>207006.36942675157</v>
      </c>
      <c r="J12" s="10">
        <f t="shared" si="0"/>
        <v>7563.6942675159225</v>
      </c>
      <c r="K12" s="10"/>
      <c r="L12" s="9" t="s">
        <v>5</v>
      </c>
      <c r="M12" s="22">
        <v>7.8852464365466153</v>
      </c>
      <c r="N12" s="155">
        <v>6.744750274593582E-2</v>
      </c>
      <c r="P12" s="13"/>
      <c r="Q12" s="10"/>
      <c r="R12" s="10"/>
      <c r="S12" s="10"/>
      <c r="T12" s="10"/>
      <c r="U12" s="10"/>
      <c r="V12" s="10"/>
      <c r="W12" s="10"/>
      <c r="X12" s="10"/>
      <c r="Y12" s="10"/>
      <c r="Z12" s="9"/>
      <c r="AA12" s="10"/>
      <c r="AB12" s="10"/>
      <c r="AC12" s="10"/>
      <c r="AD12" s="10"/>
    </row>
    <row r="13" spans="1:30">
      <c r="A13" s="13"/>
      <c r="B13" s="131">
        <v>2</v>
      </c>
      <c r="C13" s="10">
        <f t="shared" ref="C13:J17" si="1">C5/(3.14*0.2^2)</f>
        <v>1751592.3566878978</v>
      </c>
      <c r="D13" s="10">
        <f t="shared" si="1"/>
        <v>119426751.59235667</v>
      </c>
      <c r="E13" s="10">
        <f t="shared" si="1"/>
        <v>86783439.490445852</v>
      </c>
      <c r="F13" s="10">
        <f t="shared" si="1"/>
        <v>334394.9044585987</v>
      </c>
      <c r="G13" s="10">
        <f t="shared" si="1"/>
        <v>10191.082802547769</v>
      </c>
      <c r="H13" s="10">
        <f t="shared" si="1"/>
        <v>461783.43949044577</v>
      </c>
      <c r="I13" s="10">
        <f t="shared" si="1"/>
        <v>302547.7707006369</v>
      </c>
      <c r="J13" s="10">
        <f t="shared" si="1"/>
        <v>3184.7133757961778</v>
      </c>
      <c r="K13" s="10"/>
      <c r="L13" s="9" t="s">
        <v>6</v>
      </c>
      <c r="M13" s="22">
        <v>7.931517781503012</v>
      </c>
      <c r="N13" s="155">
        <v>5.2022118331773531E-2</v>
      </c>
      <c r="P13" s="13"/>
      <c r="Q13" s="10"/>
      <c r="R13" s="10"/>
      <c r="S13" s="10"/>
      <c r="T13" s="10"/>
      <c r="U13" s="10"/>
      <c r="V13" s="10"/>
      <c r="W13" s="10"/>
      <c r="X13" s="10"/>
      <c r="Y13" s="10"/>
      <c r="Z13" s="9"/>
      <c r="AA13" s="10"/>
      <c r="AB13" s="10"/>
      <c r="AC13" s="10"/>
      <c r="AD13" s="10"/>
    </row>
    <row r="14" spans="1:30">
      <c r="A14" s="13"/>
      <c r="B14" s="131">
        <v>3</v>
      </c>
      <c r="C14" s="10">
        <f t="shared" si="1"/>
        <v>318471.3375796178</v>
      </c>
      <c r="D14" s="10">
        <f t="shared" si="1"/>
        <v>69267515.923566863</v>
      </c>
      <c r="E14" s="10">
        <f t="shared" si="1"/>
        <v>92356687.898089156</v>
      </c>
      <c r="F14" s="10">
        <f t="shared" si="1"/>
        <v>47770.700636942667</v>
      </c>
      <c r="G14" s="10">
        <f t="shared" si="1"/>
        <v>12738.853503184711</v>
      </c>
      <c r="H14" s="10">
        <f t="shared" si="1"/>
        <v>398089.17197452224</v>
      </c>
      <c r="I14" s="10">
        <f t="shared" si="1"/>
        <v>358280.25477707002</v>
      </c>
      <c r="J14" s="10">
        <f t="shared" si="1"/>
        <v>1194.2675159235666</v>
      </c>
      <c r="K14" s="10"/>
      <c r="L14" s="171" t="s">
        <v>7</v>
      </c>
      <c r="M14" s="22">
        <v>5.2237336922543731</v>
      </c>
      <c r="N14" s="155">
        <v>0.12494788581679799</v>
      </c>
      <c r="P14" s="13"/>
      <c r="Q14" s="10"/>
      <c r="R14" s="10"/>
      <c r="S14" s="10"/>
      <c r="T14" s="10"/>
      <c r="U14" s="10"/>
      <c r="V14" s="10"/>
      <c r="W14" s="10"/>
      <c r="X14" s="10"/>
      <c r="Y14" s="10"/>
      <c r="Z14" s="113"/>
      <c r="AA14" s="10"/>
      <c r="AB14" s="10"/>
      <c r="AC14" s="10"/>
      <c r="AD14" s="10"/>
    </row>
    <row r="15" spans="1:30">
      <c r="A15" s="13"/>
      <c r="B15" s="131">
        <v>4</v>
      </c>
      <c r="C15" s="10">
        <f t="shared" si="1"/>
        <v>4060509.5541401268</v>
      </c>
      <c r="D15" s="10">
        <f t="shared" si="1"/>
        <v>39012738.853503183</v>
      </c>
      <c r="E15" s="10">
        <f t="shared" si="1"/>
        <v>53343949.04458598</v>
      </c>
      <c r="F15" s="10">
        <f t="shared" si="1"/>
        <v>167197.45222929935</v>
      </c>
      <c r="G15" s="10">
        <f t="shared" si="1"/>
        <v>19108.280254777066</v>
      </c>
      <c r="H15" s="10">
        <f t="shared" si="1"/>
        <v>238853.50318471334</v>
      </c>
      <c r="I15" s="10">
        <f t="shared" si="1"/>
        <v>278662.42038216558</v>
      </c>
      <c r="J15" s="10">
        <f t="shared" si="1"/>
        <v>9554.1401273885331</v>
      </c>
      <c r="K15" s="10"/>
      <c r="L15" s="22"/>
      <c r="M15" s="22"/>
      <c r="N15" s="155"/>
      <c r="P15" s="13"/>
      <c r="Q15" s="10"/>
      <c r="R15" s="10"/>
      <c r="S15" s="10"/>
      <c r="T15" s="10"/>
      <c r="U15" s="10"/>
      <c r="V15" s="10"/>
      <c r="W15" s="10"/>
      <c r="X15" s="10"/>
      <c r="Y15" s="10"/>
      <c r="Z15" s="10"/>
      <c r="AA15" s="10"/>
      <c r="AB15" s="10"/>
      <c r="AC15" s="10"/>
      <c r="AD15" s="10"/>
    </row>
    <row r="16" spans="1:30" ht="19">
      <c r="A16" s="13"/>
      <c r="B16" s="131">
        <v>5</v>
      </c>
      <c r="C16" s="10">
        <f t="shared" si="1"/>
        <v>2388535.0318471333</v>
      </c>
      <c r="D16" s="10">
        <f t="shared" si="1"/>
        <v>78821656.0509554</v>
      </c>
      <c r="E16" s="10">
        <f t="shared" si="1"/>
        <v>70859872.611464962</v>
      </c>
      <c r="F16" s="10">
        <f t="shared" si="1"/>
        <v>127388.53503184712</v>
      </c>
      <c r="G16" s="10">
        <f t="shared" si="1"/>
        <v>23885.350318471334</v>
      </c>
      <c r="H16" s="10">
        <f t="shared" si="1"/>
        <v>238853.50318471334</v>
      </c>
      <c r="I16" s="10">
        <f t="shared" si="1"/>
        <v>238853.50318471334</v>
      </c>
      <c r="J16" s="10">
        <f t="shared" si="1"/>
        <v>17515.923566878977</v>
      </c>
      <c r="K16" s="10"/>
      <c r="L16" s="171"/>
      <c r="M16" s="379" t="s">
        <v>15</v>
      </c>
      <c r="N16" s="380"/>
      <c r="P16" s="13"/>
      <c r="Q16" s="10"/>
      <c r="R16" s="10"/>
      <c r="S16" s="10"/>
      <c r="T16" s="10"/>
      <c r="U16" s="10"/>
      <c r="V16" s="10"/>
      <c r="W16" s="10"/>
      <c r="X16" s="10"/>
      <c r="Y16" s="10"/>
      <c r="Z16" s="10"/>
      <c r="AA16" s="10"/>
      <c r="AB16" s="10"/>
      <c r="AC16" s="10"/>
      <c r="AD16" s="10"/>
    </row>
    <row r="17" spans="1:30">
      <c r="A17" s="13"/>
      <c r="B17" s="131">
        <v>6</v>
      </c>
      <c r="C17" s="10">
        <f t="shared" si="1"/>
        <v>2229299.3630573247</v>
      </c>
      <c r="D17" s="10">
        <f t="shared" si="1"/>
        <v>83598726.114649668</v>
      </c>
      <c r="E17" s="10">
        <f t="shared" si="1"/>
        <v>105891719.74522291</v>
      </c>
      <c r="F17" s="10">
        <f t="shared" si="1"/>
        <v>270700.6369426751</v>
      </c>
      <c r="G17" s="10">
        <f t="shared" si="1"/>
        <v>25477.707006369423</v>
      </c>
      <c r="H17" s="10">
        <f t="shared" si="1"/>
        <v>254777.07006369423</v>
      </c>
      <c r="I17" s="10">
        <f t="shared" si="1"/>
        <v>334394.9044585987</v>
      </c>
      <c r="J17" s="10">
        <f t="shared" si="1"/>
        <v>27866.242038216558</v>
      </c>
      <c r="K17" s="10"/>
      <c r="L17" s="22"/>
      <c r="M17" s="171" t="s">
        <v>16</v>
      </c>
      <c r="N17" s="174" t="s">
        <v>17</v>
      </c>
      <c r="P17" s="13"/>
      <c r="Q17" s="10"/>
      <c r="R17" s="10"/>
      <c r="S17" s="10"/>
      <c r="T17" s="10"/>
      <c r="U17" s="10"/>
      <c r="V17" s="10"/>
      <c r="W17" s="10"/>
      <c r="X17" s="10"/>
      <c r="Y17" s="10"/>
      <c r="Z17" s="10"/>
      <c r="AA17" s="10"/>
      <c r="AB17" s="10"/>
      <c r="AC17" s="10"/>
      <c r="AD17" s="10"/>
    </row>
    <row r="18" spans="1:30" ht="19">
      <c r="A18" s="13"/>
      <c r="B18" s="131"/>
      <c r="C18" s="379" t="s">
        <v>14</v>
      </c>
      <c r="D18" s="379"/>
      <c r="E18" s="379"/>
      <c r="F18" s="379"/>
      <c r="G18" s="379" t="s">
        <v>15</v>
      </c>
      <c r="H18" s="379"/>
      <c r="I18" s="379"/>
      <c r="J18" s="379"/>
      <c r="K18" s="8"/>
      <c r="L18" s="171" t="s">
        <v>4</v>
      </c>
      <c r="M18" s="22">
        <v>4.1682155860603656</v>
      </c>
      <c r="N18" s="155">
        <v>9.2579806743641191E-2</v>
      </c>
      <c r="P18" s="13"/>
      <c r="Q18" s="379"/>
      <c r="R18" s="379"/>
      <c r="S18" s="379"/>
      <c r="T18" s="379"/>
      <c r="U18" s="379"/>
      <c r="V18" s="379"/>
      <c r="W18" s="379"/>
      <c r="X18" s="379"/>
      <c r="Y18" s="10"/>
      <c r="Z18" s="10"/>
      <c r="AA18" s="10"/>
      <c r="AB18" s="10"/>
      <c r="AC18" s="10"/>
      <c r="AD18" s="10"/>
    </row>
    <row r="19" spans="1:30">
      <c r="A19" s="13"/>
      <c r="B19" s="131"/>
      <c r="C19" s="8" t="s">
        <v>4</v>
      </c>
      <c r="D19" s="9" t="s">
        <v>5</v>
      </c>
      <c r="E19" s="9" t="s">
        <v>6</v>
      </c>
      <c r="F19" s="8" t="s">
        <v>7</v>
      </c>
      <c r="G19" s="8" t="s">
        <v>4</v>
      </c>
      <c r="H19" s="9" t="s">
        <v>5</v>
      </c>
      <c r="I19" s="9" t="s">
        <v>6</v>
      </c>
      <c r="J19" s="8" t="s">
        <v>7</v>
      </c>
      <c r="K19" s="8"/>
      <c r="L19" s="9" t="s">
        <v>5</v>
      </c>
      <c r="M19" s="22">
        <v>5.501515647771118</v>
      </c>
      <c r="N19" s="155">
        <v>5.2375972956401604E-2</v>
      </c>
      <c r="P19" s="13"/>
      <c r="Q19" s="113"/>
      <c r="R19" s="9"/>
      <c r="S19" s="9"/>
      <c r="T19" s="113"/>
      <c r="U19" s="113"/>
      <c r="V19" s="9"/>
      <c r="W19" s="9"/>
      <c r="X19" s="113"/>
      <c r="Y19" s="10"/>
      <c r="Z19" s="10"/>
      <c r="AA19" s="10"/>
      <c r="AB19" s="10"/>
      <c r="AC19" s="10"/>
      <c r="AD19" s="10"/>
    </row>
    <row r="20" spans="1:30">
      <c r="A20" s="13"/>
      <c r="B20" s="131">
        <v>1</v>
      </c>
      <c r="C20" s="10">
        <f>LOG10(C12)</f>
        <v>6.5030703519267847</v>
      </c>
      <c r="D20" s="10">
        <f t="shared" ref="D20:J20" si="2">LOG10(D12)</f>
        <v>7.9837957309152729</v>
      </c>
      <c r="E20" s="10">
        <f t="shared" si="2"/>
        <v>8.0828539485435957</v>
      </c>
      <c r="F20" s="10">
        <f t="shared" si="2"/>
        <v>5.3781316153184848</v>
      </c>
      <c r="G20" s="10">
        <f t="shared" si="2"/>
        <v>3.8304292863131155</v>
      </c>
      <c r="H20" s="10">
        <f t="shared" si="2"/>
        <v>5.5822515979744098</v>
      </c>
      <c r="I20" s="10">
        <f t="shared" si="2"/>
        <v>5.3159837085696404</v>
      </c>
      <c r="J20" s="10">
        <f t="shared" si="2"/>
        <v>3.8787339658876703</v>
      </c>
      <c r="K20" s="10"/>
      <c r="L20" s="9" t="s">
        <v>6</v>
      </c>
      <c r="M20" s="22">
        <v>5.4497450352372914</v>
      </c>
      <c r="N20" s="155">
        <v>3.6730747451831858E-2</v>
      </c>
      <c r="P20" s="13"/>
      <c r="Q20" s="10"/>
      <c r="R20" s="10"/>
      <c r="S20" s="10"/>
      <c r="T20" s="10"/>
      <c r="U20" s="10"/>
      <c r="V20" s="10"/>
      <c r="W20" s="10"/>
      <c r="X20" s="10"/>
      <c r="Y20" s="10"/>
      <c r="Z20" s="10"/>
      <c r="AA20" s="10"/>
      <c r="AB20" s="10"/>
      <c r="AC20" s="10"/>
      <c r="AD20" s="10"/>
    </row>
    <row r="21" spans="1:30">
      <c r="A21" s="13"/>
      <c r="B21" s="131">
        <v>2</v>
      </c>
      <c r="C21" s="10">
        <f t="shared" ref="C21:J21" si="3">LOG10(C13)</f>
        <v>6.2434330414210288</v>
      </c>
      <c r="D21" s="10">
        <f t="shared" si="3"/>
        <v>8.0771016196545045</v>
      </c>
      <c r="E21" s="10">
        <f t="shared" si="3"/>
        <v>7.938436858539446</v>
      </c>
      <c r="F21" s="10">
        <f t="shared" si="3"/>
        <v>5.524259650996723</v>
      </c>
      <c r="G21" s="10">
        <f t="shared" si="3"/>
        <v>4.008220330246691</v>
      </c>
      <c r="H21" s="10">
        <f t="shared" si="3"/>
        <v>5.66443835416176</v>
      </c>
      <c r="I21" s="10">
        <f t="shared" si="3"/>
        <v>5.4807939572156323</v>
      </c>
      <c r="J21" s="10">
        <f t="shared" si="3"/>
        <v>3.5030703519267852</v>
      </c>
      <c r="K21" s="10"/>
      <c r="L21" s="171" t="s">
        <v>7</v>
      </c>
      <c r="M21" s="22">
        <v>3.8546014984142549</v>
      </c>
      <c r="N21" s="155">
        <v>0.20365726156808722</v>
      </c>
      <c r="P21" s="13"/>
      <c r="Q21" s="10"/>
      <c r="R21" s="10"/>
      <c r="S21" s="10"/>
      <c r="T21" s="10"/>
      <c r="U21" s="10"/>
      <c r="V21" s="10"/>
      <c r="W21" s="10"/>
      <c r="X21" s="10"/>
      <c r="Y21" s="10"/>
      <c r="Z21" s="10"/>
      <c r="AA21" s="10"/>
      <c r="AB21" s="10"/>
      <c r="AC21" s="10"/>
      <c r="AD21" s="10"/>
    </row>
    <row r="22" spans="1:30">
      <c r="A22" s="13"/>
      <c r="B22" s="131">
        <v>3</v>
      </c>
      <c r="C22" s="10">
        <f t="shared" ref="C22:J22" si="4">LOG10(C14)</f>
        <v>5.5030703519267847</v>
      </c>
      <c r="D22" s="10">
        <f t="shared" si="4"/>
        <v>7.8405296132174414</v>
      </c>
      <c r="E22" s="10">
        <f t="shared" si="4"/>
        <v>7.9654683498257413</v>
      </c>
      <c r="F22" s="10">
        <f t="shared" si="4"/>
        <v>4.6791616109824661</v>
      </c>
      <c r="G22" s="10">
        <f t="shared" si="4"/>
        <v>4.1051303432547472</v>
      </c>
      <c r="H22" s="10">
        <f t="shared" si="4"/>
        <v>5.5999803649348419</v>
      </c>
      <c r="I22" s="10">
        <f t="shared" si="4"/>
        <v>5.5542228743741662</v>
      </c>
      <c r="J22" s="10">
        <f t="shared" si="4"/>
        <v>3.077101619654504</v>
      </c>
      <c r="K22" s="10"/>
      <c r="L22" s="10"/>
      <c r="M22" s="10"/>
      <c r="N22" s="11"/>
      <c r="P22" s="13"/>
      <c r="Q22" s="10"/>
      <c r="R22" s="10"/>
      <c r="S22" s="10"/>
      <c r="T22" s="10"/>
      <c r="U22" s="10"/>
      <c r="V22" s="10"/>
      <c r="W22" s="10"/>
      <c r="X22" s="10"/>
      <c r="Y22" s="10"/>
      <c r="Z22" s="10"/>
      <c r="AA22" s="10"/>
      <c r="AB22" s="10"/>
      <c r="AC22" s="10"/>
      <c r="AD22" s="10"/>
    </row>
    <row r="23" spans="1:30">
      <c r="A23" s="13"/>
      <c r="B23" s="131">
        <v>4</v>
      </c>
      <c r="C23" s="10">
        <f t="shared" ref="C23:J23" si="5">LOG10(C15)</f>
        <v>6.6085805366967589</v>
      </c>
      <c r="D23" s="10">
        <f t="shared" si="5"/>
        <v>7.5912064406273361</v>
      </c>
      <c r="E23" s="10">
        <f t="shared" si="5"/>
        <v>7.7270851632996491</v>
      </c>
      <c r="F23" s="10">
        <f t="shared" si="5"/>
        <v>5.2232296553327417</v>
      </c>
      <c r="G23" s="10">
        <f t="shared" si="5"/>
        <v>4.2812216023104286</v>
      </c>
      <c r="H23" s="10">
        <f t="shared" si="5"/>
        <v>5.3781316153184848</v>
      </c>
      <c r="I23" s="10">
        <f t="shared" si="5"/>
        <v>5.4450784049490979</v>
      </c>
      <c r="J23" s="10">
        <f t="shared" si="5"/>
        <v>3.9801916066464473</v>
      </c>
      <c r="K23" s="10"/>
      <c r="L23" s="10"/>
      <c r="M23" s="10"/>
      <c r="N23" s="11"/>
      <c r="P23" s="13"/>
      <c r="Q23" s="10"/>
      <c r="R23" s="10"/>
      <c r="S23" s="10"/>
      <c r="T23" s="10"/>
      <c r="U23" s="10"/>
      <c r="V23" s="10"/>
      <c r="W23" s="10"/>
      <c r="X23" s="10"/>
      <c r="Y23" s="10"/>
      <c r="Z23" s="10"/>
      <c r="AA23" s="10"/>
      <c r="AB23" s="10"/>
      <c r="AC23" s="10"/>
      <c r="AD23" s="10"/>
    </row>
    <row r="24" spans="1:30">
      <c r="A24" s="13"/>
      <c r="B24" s="131">
        <v>5</v>
      </c>
      <c r="C24" s="10">
        <f t="shared" ref="C24:J24" si="6">LOG10(C16)</f>
        <v>6.3781316153184848</v>
      </c>
      <c r="D24" s="10">
        <f t="shared" si="6"/>
        <v>7.8966455551963728</v>
      </c>
      <c r="E24" s="10">
        <f t="shared" si="6"/>
        <v>7.8504003672437355</v>
      </c>
      <c r="F24" s="10">
        <f t="shared" si="6"/>
        <v>5.1051303432547472</v>
      </c>
      <c r="G24" s="10">
        <f t="shared" si="6"/>
        <v>4.3781316153184848</v>
      </c>
      <c r="H24" s="10">
        <f t="shared" si="6"/>
        <v>5.3781316153184848</v>
      </c>
      <c r="I24" s="10">
        <f t="shared" si="6"/>
        <v>5.3781316153184848</v>
      </c>
      <c r="J24" s="10">
        <f t="shared" si="6"/>
        <v>4.2434330414210288</v>
      </c>
      <c r="K24" s="10"/>
      <c r="L24" s="10"/>
      <c r="M24" s="10"/>
      <c r="N24" s="11"/>
      <c r="P24" s="13"/>
      <c r="Q24" s="10"/>
      <c r="R24" s="10"/>
      <c r="S24" s="10"/>
      <c r="T24" s="10"/>
      <c r="U24" s="10"/>
      <c r="V24" s="10"/>
      <c r="W24" s="10"/>
      <c r="X24" s="10"/>
      <c r="Y24" s="10"/>
      <c r="Z24" s="10"/>
      <c r="AA24" s="10"/>
      <c r="AB24" s="10"/>
      <c r="AC24" s="10"/>
      <c r="AD24" s="10"/>
    </row>
    <row r="25" spans="1:30">
      <c r="A25" s="13"/>
      <c r="B25" s="131">
        <v>6</v>
      </c>
      <c r="C25" s="10">
        <f t="shared" ref="C25:J25" si="7">LOG10(C17)</f>
        <v>6.3481683919410417</v>
      </c>
      <c r="D25" s="10">
        <f t="shared" si="7"/>
        <v>7.9221996596687605</v>
      </c>
      <c r="E25" s="10">
        <f t="shared" si="7"/>
        <v>8.0248620015659089</v>
      </c>
      <c r="F25" s="10">
        <f t="shared" si="7"/>
        <v>5.4324892776410776</v>
      </c>
      <c r="G25" s="10">
        <f t="shared" si="7"/>
        <v>4.4061603389187285</v>
      </c>
      <c r="H25" s="10">
        <f t="shared" si="7"/>
        <v>5.4061603389187285</v>
      </c>
      <c r="I25" s="10">
        <f t="shared" si="7"/>
        <v>5.524259650996723</v>
      </c>
      <c r="J25" s="10">
        <f t="shared" si="7"/>
        <v>4.4450784049490979</v>
      </c>
      <c r="K25" s="10"/>
      <c r="L25" s="10"/>
      <c r="M25" s="10"/>
      <c r="N25" s="11"/>
      <c r="P25" s="13"/>
      <c r="Q25" s="10"/>
      <c r="R25" s="10"/>
      <c r="S25" s="10"/>
      <c r="T25" s="10"/>
      <c r="U25" s="10"/>
      <c r="V25" s="10"/>
      <c r="W25" s="10"/>
      <c r="X25" s="10"/>
      <c r="Y25" s="10"/>
      <c r="Z25" s="10"/>
      <c r="AA25" s="10"/>
      <c r="AB25" s="10"/>
      <c r="AC25" s="10"/>
      <c r="AD25" s="10"/>
    </row>
    <row r="26" spans="1:30">
      <c r="A26" s="13"/>
      <c r="B26" s="131"/>
      <c r="C26" s="10"/>
      <c r="D26" s="10"/>
      <c r="E26" s="10"/>
      <c r="F26" s="10"/>
      <c r="G26" s="10"/>
      <c r="H26" s="10"/>
      <c r="I26" s="10"/>
      <c r="J26" s="10"/>
      <c r="K26" s="10"/>
      <c r="L26" s="10"/>
      <c r="M26" s="10"/>
      <c r="N26" s="11"/>
      <c r="P26" s="13"/>
      <c r="Q26" s="10"/>
      <c r="R26" s="10"/>
      <c r="S26" s="10"/>
      <c r="T26" s="10"/>
      <c r="U26" s="10"/>
      <c r="V26" s="10"/>
      <c r="W26" s="10"/>
      <c r="X26" s="10"/>
      <c r="Y26" s="10"/>
      <c r="Z26" s="10"/>
      <c r="AA26" s="10"/>
      <c r="AB26" s="10"/>
      <c r="AC26" s="10"/>
      <c r="AD26" s="10"/>
    </row>
    <row r="27" spans="1:30">
      <c r="A27" s="14"/>
      <c r="B27" s="4" t="s">
        <v>16</v>
      </c>
      <c r="C27" s="10">
        <f>AVERAGE(C20:C25)</f>
        <v>6.2640757148718142</v>
      </c>
      <c r="D27" s="10">
        <f t="shared" ref="D27:J27" si="8">AVERAGE(D20:D25)</f>
        <v>7.8852464365466153</v>
      </c>
      <c r="E27" s="10">
        <f t="shared" si="8"/>
        <v>7.931517781503012</v>
      </c>
      <c r="F27" s="10">
        <f t="shared" si="8"/>
        <v>5.2237336922543731</v>
      </c>
      <c r="G27" s="10">
        <f t="shared" si="8"/>
        <v>4.1682155860603656</v>
      </c>
      <c r="H27" s="10">
        <f t="shared" si="8"/>
        <v>5.501515647771118</v>
      </c>
      <c r="I27" s="10">
        <f t="shared" si="8"/>
        <v>5.4497450352372914</v>
      </c>
      <c r="J27" s="10">
        <f t="shared" si="8"/>
        <v>3.8546014984142549</v>
      </c>
      <c r="K27" s="10"/>
      <c r="L27" s="10"/>
      <c r="M27" s="10"/>
      <c r="N27" s="11"/>
      <c r="P27" s="14"/>
      <c r="Q27" s="10"/>
      <c r="R27" s="10"/>
      <c r="S27" s="10"/>
      <c r="T27" s="10"/>
      <c r="U27" s="10"/>
      <c r="V27" s="10"/>
      <c r="W27" s="10"/>
      <c r="X27" s="10"/>
      <c r="Y27" s="10"/>
      <c r="Z27" s="10"/>
      <c r="AA27" s="10"/>
      <c r="AB27" s="10"/>
      <c r="AC27" s="10"/>
      <c r="AD27" s="10"/>
    </row>
    <row r="28" spans="1:30" ht="17" thickBot="1">
      <c r="A28" s="14"/>
      <c r="B28" s="5" t="s">
        <v>17</v>
      </c>
      <c r="C28" s="6">
        <f>STDEV(C20:C25)/SQRT(COUNT(C20:C25))</f>
        <v>0.16077288514789387</v>
      </c>
      <c r="D28" s="6">
        <f t="shared" ref="D28:J28" si="9">STDEV(D20:D25)/SQRT(COUNT(D20:D25))</f>
        <v>6.744750274593582E-2</v>
      </c>
      <c r="E28" s="6">
        <f t="shared" si="9"/>
        <v>5.2022118331773531E-2</v>
      </c>
      <c r="F28" s="6">
        <f t="shared" si="9"/>
        <v>0.12494788581679799</v>
      </c>
      <c r="G28" s="6">
        <f t="shared" si="9"/>
        <v>9.2579806743641191E-2</v>
      </c>
      <c r="H28" s="6">
        <f t="shared" si="9"/>
        <v>5.2375972956401604E-2</v>
      </c>
      <c r="I28" s="6">
        <f t="shared" si="9"/>
        <v>3.6730747451831858E-2</v>
      </c>
      <c r="J28" s="6">
        <f t="shared" si="9"/>
        <v>0.20365726156808722</v>
      </c>
      <c r="K28" s="6"/>
      <c r="L28" s="6"/>
      <c r="M28" s="6"/>
      <c r="N28" s="12"/>
      <c r="P28" s="14"/>
      <c r="Q28" s="10"/>
      <c r="R28" s="10"/>
      <c r="S28" s="10"/>
      <c r="T28" s="10"/>
      <c r="U28" s="10"/>
      <c r="V28" s="10"/>
      <c r="W28" s="10"/>
      <c r="X28" s="10"/>
      <c r="Y28" s="10"/>
      <c r="Z28" s="10"/>
      <c r="AA28" s="10"/>
      <c r="AB28" s="10"/>
      <c r="AC28" s="10"/>
      <c r="AD28" s="10"/>
    </row>
    <row r="29" spans="1:30">
      <c r="P29" s="10"/>
      <c r="Q29" s="10"/>
      <c r="R29" s="10"/>
      <c r="S29" s="10"/>
      <c r="T29" s="10"/>
      <c r="U29" s="10"/>
      <c r="V29" s="10"/>
      <c r="W29" s="10"/>
      <c r="X29" s="10"/>
      <c r="Y29" s="10"/>
      <c r="Z29" s="10"/>
      <c r="AA29" s="10"/>
      <c r="AB29" s="10"/>
      <c r="AC29" s="10"/>
      <c r="AD29" s="10"/>
    </row>
    <row r="30" spans="1:30" s="28" customFormat="1" ht="25" thickBot="1">
      <c r="A30" s="3" t="s">
        <v>1</v>
      </c>
      <c r="B30" s="152" t="s">
        <v>169</v>
      </c>
      <c r="P30" s="137"/>
      <c r="Q30" s="137"/>
      <c r="R30" s="137"/>
      <c r="S30" s="137"/>
      <c r="T30" s="137"/>
      <c r="U30" s="137"/>
      <c r="V30" s="137"/>
      <c r="W30" s="137"/>
      <c r="X30" s="137"/>
      <c r="Y30" s="137"/>
      <c r="Z30" s="137"/>
      <c r="AA30" s="137"/>
      <c r="AB30" s="137"/>
      <c r="AC30" s="137"/>
      <c r="AD30" s="137"/>
    </row>
    <row r="31" spans="1:30" ht="20" customHeight="1">
      <c r="A31" s="13"/>
      <c r="B31" s="18"/>
      <c r="C31" s="378" t="s">
        <v>10</v>
      </c>
      <c r="D31" s="378"/>
      <c r="E31" s="378"/>
      <c r="F31" s="378"/>
      <c r="G31" s="378" t="s">
        <v>11</v>
      </c>
      <c r="H31" s="378"/>
      <c r="I31" s="378"/>
      <c r="J31" s="378"/>
      <c r="K31" s="7"/>
      <c r="L31" s="17"/>
      <c r="M31" s="17"/>
      <c r="N31" s="147"/>
      <c r="P31" s="13"/>
      <c r="Q31" s="379"/>
      <c r="R31" s="379"/>
      <c r="S31" s="379"/>
      <c r="T31" s="379"/>
      <c r="U31" s="379"/>
      <c r="V31" s="379"/>
      <c r="W31" s="379"/>
      <c r="X31" s="379"/>
      <c r="Y31" s="10"/>
      <c r="Z31" s="113"/>
      <c r="AA31" s="379"/>
      <c r="AB31" s="379"/>
      <c r="AC31" s="10"/>
      <c r="AD31" s="10"/>
    </row>
    <row r="32" spans="1:30">
      <c r="A32" s="13"/>
      <c r="B32" s="131" t="s">
        <v>168</v>
      </c>
      <c r="C32" s="8" t="s">
        <v>4</v>
      </c>
      <c r="D32" s="9" t="s">
        <v>5</v>
      </c>
      <c r="E32" s="9" t="s">
        <v>6</v>
      </c>
      <c r="F32" s="8" t="s">
        <v>7</v>
      </c>
      <c r="G32" s="8" t="s">
        <v>4</v>
      </c>
      <c r="H32" s="9" t="s">
        <v>5</v>
      </c>
      <c r="I32" s="9" t="s">
        <v>6</v>
      </c>
      <c r="J32" s="8" t="s">
        <v>7</v>
      </c>
      <c r="K32" s="8"/>
      <c r="L32" s="10"/>
      <c r="M32" s="10"/>
      <c r="N32" s="11"/>
      <c r="P32" s="13"/>
      <c r="Q32" s="113"/>
      <c r="R32" s="9"/>
      <c r="S32" s="9"/>
      <c r="T32" s="113"/>
      <c r="U32" s="113"/>
      <c r="V32" s="9"/>
      <c r="W32" s="9"/>
      <c r="X32" s="113"/>
      <c r="Y32" s="10"/>
      <c r="Z32" s="10"/>
      <c r="AA32" s="113"/>
      <c r="AB32" s="113"/>
      <c r="AC32" s="10"/>
      <c r="AD32" s="10"/>
    </row>
    <row r="33" spans="1:30" ht="16" customHeight="1">
      <c r="A33" s="13"/>
      <c r="B33" s="131">
        <v>1</v>
      </c>
      <c r="C33" s="10">
        <v>1080000</v>
      </c>
      <c r="D33" s="10">
        <v>3350000</v>
      </c>
      <c r="E33" s="10">
        <v>4500000</v>
      </c>
      <c r="F33" s="10">
        <v>89000</v>
      </c>
      <c r="G33" s="10">
        <v>2110000</v>
      </c>
      <c r="H33" s="10">
        <v>1940000</v>
      </c>
      <c r="I33" s="10">
        <v>3240000</v>
      </c>
      <c r="J33" s="10">
        <v>100000</v>
      </c>
      <c r="K33" s="10"/>
      <c r="L33" s="10"/>
      <c r="M33" s="10"/>
      <c r="N33" s="11"/>
      <c r="P33" s="13"/>
      <c r="Q33" s="10"/>
      <c r="R33" s="10"/>
      <c r="S33" s="10"/>
      <c r="T33" s="10"/>
      <c r="U33" s="10"/>
      <c r="V33" s="10"/>
      <c r="W33" s="10"/>
      <c r="X33" s="10"/>
      <c r="Y33" s="10"/>
      <c r="Z33" s="113"/>
      <c r="AA33" s="10"/>
      <c r="AB33" s="10"/>
      <c r="AC33" s="10"/>
      <c r="AD33" s="10"/>
    </row>
    <row r="34" spans="1:30" ht="16" customHeight="1">
      <c r="A34" s="13"/>
      <c r="B34" s="131">
        <v>2</v>
      </c>
      <c r="C34" s="10">
        <v>350000</v>
      </c>
      <c r="D34" s="10">
        <v>2180000</v>
      </c>
      <c r="E34" s="10">
        <v>3200000</v>
      </c>
      <c r="F34" s="10">
        <v>124000</v>
      </c>
      <c r="G34" s="10">
        <v>1180000</v>
      </c>
      <c r="H34" s="10">
        <v>820000</v>
      </c>
      <c r="I34" s="10">
        <v>4010000</v>
      </c>
      <c r="J34" s="10">
        <v>188000</v>
      </c>
      <c r="K34" s="10"/>
      <c r="L34" s="10"/>
      <c r="M34" s="10"/>
      <c r="N34" s="11"/>
      <c r="P34" s="13"/>
      <c r="Q34" s="10"/>
      <c r="R34" s="10"/>
      <c r="S34" s="10"/>
      <c r="T34" s="10"/>
      <c r="U34" s="10"/>
      <c r="V34" s="10"/>
      <c r="W34" s="10"/>
      <c r="X34" s="10"/>
      <c r="Y34" s="10"/>
      <c r="Z34" s="9"/>
      <c r="AA34" s="10"/>
      <c r="AB34" s="10"/>
      <c r="AC34" s="10"/>
      <c r="AD34" s="10"/>
    </row>
    <row r="35" spans="1:30" ht="16" customHeight="1">
      <c r="A35" s="13"/>
      <c r="B35" s="131">
        <v>3</v>
      </c>
      <c r="C35" s="10">
        <v>460000</v>
      </c>
      <c r="D35" s="10">
        <v>3840000</v>
      </c>
      <c r="E35" s="10">
        <v>680000</v>
      </c>
      <c r="F35" s="10">
        <v>41000</v>
      </c>
      <c r="G35" s="10">
        <v>870000</v>
      </c>
      <c r="H35" s="10">
        <v>3960000</v>
      </c>
      <c r="I35" s="10">
        <v>4410000</v>
      </c>
      <c r="J35" s="10">
        <v>52000</v>
      </c>
      <c r="K35" s="10"/>
      <c r="L35" s="10"/>
      <c r="M35" s="10"/>
      <c r="N35" s="11"/>
      <c r="P35" s="13"/>
      <c r="Q35" s="10"/>
      <c r="R35" s="10"/>
      <c r="S35" s="10"/>
      <c r="T35" s="10"/>
      <c r="U35" s="10"/>
      <c r="V35" s="10"/>
      <c r="W35" s="10"/>
      <c r="X35" s="10"/>
      <c r="Y35" s="10"/>
      <c r="Z35" s="9"/>
      <c r="AA35" s="10"/>
      <c r="AB35" s="10"/>
      <c r="AC35" s="10"/>
      <c r="AD35" s="10"/>
    </row>
    <row r="36" spans="1:30" ht="16" customHeight="1">
      <c r="A36" s="13"/>
      <c r="B36" s="131">
        <v>4</v>
      </c>
      <c r="C36" s="10">
        <v>120000</v>
      </c>
      <c r="D36" s="10">
        <v>490000</v>
      </c>
      <c r="E36" s="10">
        <v>2680000</v>
      </c>
      <c r="F36" s="10">
        <v>120000</v>
      </c>
      <c r="G36" s="10">
        <v>580000</v>
      </c>
      <c r="H36" s="10">
        <v>2920000</v>
      </c>
      <c r="I36" s="10">
        <v>2800000</v>
      </c>
      <c r="J36" s="10">
        <v>286000</v>
      </c>
      <c r="K36" s="10"/>
      <c r="L36" s="10"/>
      <c r="M36" s="10"/>
      <c r="N36" s="11"/>
      <c r="P36" s="13"/>
      <c r="Q36" s="10"/>
      <c r="R36" s="10"/>
      <c r="S36" s="10"/>
      <c r="T36" s="10"/>
      <c r="U36" s="10"/>
      <c r="V36" s="10"/>
      <c r="W36" s="10"/>
      <c r="X36" s="10"/>
      <c r="Y36" s="10"/>
      <c r="Z36" s="113"/>
      <c r="AA36" s="10"/>
      <c r="AB36" s="10"/>
      <c r="AC36" s="10"/>
      <c r="AD36" s="10"/>
    </row>
    <row r="37" spans="1:30" ht="16" customHeight="1">
      <c r="A37" s="13"/>
      <c r="B37" s="131">
        <v>5</v>
      </c>
      <c r="C37" s="10">
        <v>260000</v>
      </c>
      <c r="D37" s="10">
        <v>1150000</v>
      </c>
      <c r="E37" s="10">
        <v>1980000</v>
      </c>
      <c r="F37" s="10">
        <v>260000</v>
      </c>
      <c r="G37" s="10">
        <v>2820000</v>
      </c>
      <c r="H37" s="10">
        <v>2580000</v>
      </c>
      <c r="I37" s="10">
        <v>940000</v>
      </c>
      <c r="J37" s="10">
        <v>200000</v>
      </c>
      <c r="K37" s="10"/>
      <c r="L37" s="10"/>
      <c r="M37" s="10"/>
      <c r="N37" s="11"/>
      <c r="P37" s="13"/>
      <c r="Q37" s="10"/>
      <c r="R37" s="10"/>
      <c r="S37" s="10"/>
      <c r="T37" s="10"/>
      <c r="U37" s="10"/>
      <c r="V37" s="10"/>
      <c r="W37" s="10"/>
      <c r="X37" s="10"/>
      <c r="Y37" s="10"/>
      <c r="Z37" s="10"/>
      <c r="AA37" s="10"/>
      <c r="AB37" s="10"/>
      <c r="AC37" s="10"/>
      <c r="AD37" s="10"/>
    </row>
    <row r="38" spans="1:30" ht="16" customHeight="1">
      <c r="A38" s="13"/>
      <c r="B38" s="131">
        <v>6</v>
      </c>
      <c r="C38" s="10">
        <v>630000</v>
      </c>
      <c r="D38" s="10">
        <v>1420000</v>
      </c>
      <c r="E38" s="10">
        <v>1420000</v>
      </c>
      <c r="F38" s="10">
        <v>140000</v>
      </c>
      <c r="G38" s="10">
        <v>2200000</v>
      </c>
      <c r="H38" s="10">
        <v>3510000</v>
      </c>
      <c r="I38" s="10">
        <v>1800000</v>
      </c>
      <c r="J38" s="10">
        <v>164000</v>
      </c>
      <c r="K38" s="10"/>
      <c r="L38" s="171"/>
      <c r="M38" s="379" t="s">
        <v>14</v>
      </c>
      <c r="N38" s="380"/>
      <c r="P38" s="13"/>
      <c r="Q38" s="10"/>
      <c r="R38" s="10"/>
      <c r="S38" s="10"/>
      <c r="T38" s="10"/>
      <c r="U38" s="10"/>
      <c r="V38" s="10"/>
      <c r="W38" s="10"/>
      <c r="X38" s="10"/>
      <c r="Y38" s="10"/>
      <c r="Z38" s="113"/>
      <c r="AA38" s="379"/>
      <c r="AB38" s="379"/>
      <c r="AC38" s="10"/>
      <c r="AD38" s="10"/>
    </row>
    <row r="39" spans="1:30" ht="19">
      <c r="A39" s="13"/>
      <c r="B39" s="131"/>
      <c r="C39" s="379" t="s">
        <v>12</v>
      </c>
      <c r="D39" s="379"/>
      <c r="E39" s="379"/>
      <c r="F39" s="379"/>
      <c r="G39" s="379" t="s">
        <v>13</v>
      </c>
      <c r="H39" s="379"/>
      <c r="I39" s="379"/>
      <c r="J39" s="379"/>
      <c r="K39" s="8"/>
      <c r="L39" s="22"/>
      <c r="M39" s="171" t="s">
        <v>16</v>
      </c>
      <c r="N39" s="174" t="s">
        <v>17</v>
      </c>
      <c r="P39" s="13"/>
      <c r="Q39" s="379"/>
      <c r="R39" s="379"/>
      <c r="S39" s="379"/>
      <c r="T39" s="379"/>
      <c r="U39" s="379"/>
      <c r="V39" s="379"/>
      <c r="W39" s="379"/>
      <c r="X39" s="379"/>
      <c r="Y39" s="10"/>
      <c r="Z39" s="10"/>
      <c r="AA39" s="113"/>
      <c r="AB39" s="113"/>
      <c r="AC39" s="10"/>
      <c r="AD39" s="10"/>
    </row>
    <row r="40" spans="1:30">
      <c r="A40" s="13"/>
      <c r="B40" s="131"/>
      <c r="C40" s="8" t="s">
        <v>4</v>
      </c>
      <c r="D40" s="9" t="s">
        <v>5</v>
      </c>
      <c r="E40" s="9" t="s">
        <v>6</v>
      </c>
      <c r="F40" s="8" t="s">
        <v>7</v>
      </c>
      <c r="G40" s="8" t="s">
        <v>4</v>
      </c>
      <c r="H40" s="9" t="s">
        <v>5</v>
      </c>
      <c r="I40" s="9" t="s">
        <v>6</v>
      </c>
      <c r="J40" s="8" t="s">
        <v>7</v>
      </c>
      <c r="K40" s="8"/>
      <c r="L40" s="171" t="s">
        <v>4</v>
      </c>
      <c r="M40" s="22">
        <v>6.4899678230972944</v>
      </c>
      <c r="N40" s="155">
        <v>0.13409140491965915</v>
      </c>
      <c r="P40" s="13"/>
      <c r="Q40" s="113"/>
      <c r="R40" s="9"/>
      <c r="S40" s="9"/>
      <c r="T40" s="113"/>
      <c r="U40" s="113"/>
      <c r="V40" s="9"/>
      <c r="W40" s="9"/>
      <c r="X40" s="113"/>
      <c r="Y40" s="10"/>
      <c r="Z40" s="113"/>
      <c r="AA40" s="10"/>
      <c r="AB40" s="10"/>
      <c r="AC40" s="10"/>
      <c r="AD40" s="10"/>
    </row>
    <row r="41" spans="1:30">
      <c r="A41" s="13"/>
      <c r="B41" s="131">
        <v>1</v>
      </c>
      <c r="C41" s="10">
        <f>C33/(3.14*0.2^2)</f>
        <v>8598726.1146496795</v>
      </c>
      <c r="D41" s="10">
        <f t="shared" ref="D41:J41" si="10">D33/(3.14*0.2^2)</f>
        <v>26671974.52229299</v>
      </c>
      <c r="E41" s="10">
        <f t="shared" si="10"/>
        <v>35828025.477706999</v>
      </c>
      <c r="F41" s="10">
        <f t="shared" si="10"/>
        <v>708598.72611464956</v>
      </c>
      <c r="G41" s="10">
        <f t="shared" si="10"/>
        <v>16799363.057324838</v>
      </c>
      <c r="H41" s="10">
        <f t="shared" si="10"/>
        <v>15445859.872611463</v>
      </c>
      <c r="I41" s="10">
        <f t="shared" si="10"/>
        <v>25796178.343949042</v>
      </c>
      <c r="J41" s="10">
        <f t="shared" si="10"/>
        <v>796178.34394904447</v>
      </c>
      <c r="K41" s="10"/>
      <c r="L41" s="9" t="s">
        <v>5</v>
      </c>
      <c r="M41" s="22">
        <v>7.1261794922278492</v>
      </c>
      <c r="N41" s="155">
        <v>0.13543946208388252</v>
      </c>
      <c r="P41" s="13"/>
      <c r="Q41" s="10"/>
      <c r="R41" s="10"/>
      <c r="S41" s="10"/>
      <c r="T41" s="10"/>
      <c r="U41" s="10"/>
      <c r="V41" s="10"/>
      <c r="W41" s="10"/>
      <c r="X41" s="10"/>
      <c r="Y41" s="10"/>
      <c r="Z41" s="9"/>
      <c r="AA41" s="10"/>
      <c r="AB41" s="10"/>
      <c r="AC41" s="10"/>
      <c r="AD41" s="10"/>
    </row>
    <row r="42" spans="1:30">
      <c r="A42" s="13"/>
      <c r="B42" s="131">
        <v>2</v>
      </c>
      <c r="C42" s="10">
        <f t="shared" ref="C42:J42" si="11">C34/(3.14*0.2^2)</f>
        <v>2786624.2038216558</v>
      </c>
      <c r="D42" s="10">
        <f t="shared" si="11"/>
        <v>17356687.89808917</v>
      </c>
      <c r="E42" s="10">
        <f t="shared" si="11"/>
        <v>25477707.006369423</v>
      </c>
      <c r="F42" s="10">
        <f t="shared" si="11"/>
        <v>987261.14649681514</v>
      </c>
      <c r="G42" s="10">
        <f t="shared" si="11"/>
        <v>9394904.4585987255</v>
      </c>
      <c r="H42" s="10">
        <f t="shared" si="11"/>
        <v>6528662.4203821644</v>
      </c>
      <c r="I42" s="10">
        <f t="shared" si="11"/>
        <v>31926751.592356682</v>
      </c>
      <c r="J42" s="10">
        <f t="shared" si="11"/>
        <v>1496815.2866242037</v>
      </c>
      <c r="K42" s="10"/>
      <c r="L42" s="9" t="s">
        <v>6</v>
      </c>
      <c r="M42" s="22">
        <v>7.2123369828446329</v>
      </c>
      <c r="N42" s="155">
        <v>0.11872547263388136</v>
      </c>
      <c r="P42" s="13"/>
      <c r="Q42" s="10"/>
      <c r="R42" s="10"/>
      <c r="S42" s="10"/>
      <c r="T42" s="10"/>
      <c r="U42" s="10"/>
      <c r="V42" s="10"/>
      <c r="W42" s="10"/>
      <c r="X42" s="10"/>
      <c r="Y42" s="10"/>
      <c r="Z42" s="9"/>
      <c r="AA42" s="10"/>
      <c r="AB42" s="10"/>
      <c r="AC42" s="10"/>
      <c r="AD42" s="10"/>
    </row>
    <row r="43" spans="1:30">
      <c r="A43" s="13"/>
      <c r="B43" s="131">
        <v>3</v>
      </c>
      <c r="C43" s="10">
        <f t="shared" ref="C43:J43" si="12">C35/(3.14*0.2^2)</f>
        <v>3662420.3821656047</v>
      </c>
      <c r="D43" s="10">
        <f t="shared" si="12"/>
        <v>30573248.407643307</v>
      </c>
      <c r="E43" s="10">
        <f t="shared" si="12"/>
        <v>5414012.7388535021</v>
      </c>
      <c r="F43" s="10">
        <f t="shared" si="12"/>
        <v>326433.12101910822</v>
      </c>
      <c r="G43" s="10">
        <f t="shared" si="12"/>
        <v>6926751.5923566874</v>
      </c>
      <c r="H43" s="10">
        <f t="shared" si="12"/>
        <v>31528662.420382161</v>
      </c>
      <c r="I43" s="10">
        <f t="shared" si="12"/>
        <v>35111464.968152858</v>
      </c>
      <c r="J43" s="10">
        <f t="shared" si="12"/>
        <v>414012.73885350314</v>
      </c>
      <c r="K43" s="10"/>
      <c r="L43" s="171" t="s">
        <v>7</v>
      </c>
      <c r="M43" s="22">
        <v>5.9503233903027493</v>
      </c>
      <c r="N43" s="155">
        <v>0.10746482013109503</v>
      </c>
      <c r="P43" s="13"/>
      <c r="Q43" s="10"/>
      <c r="R43" s="10"/>
      <c r="S43" s="10"/>
      <c r="T43" s="10"/>
      <c r="U43" s="10"/>
      <c r="V43" s="10"/>
      <c r="W43" s="10"/>
      <c r="X43" s="10"/>
      <c r="Y43" s="10"/>
      <c r="Z43" s="113"/>
      <c r="AA43" s="10"/>
      <c r="AB43" s="10"/>
      <c r="AC43" s="10"/>
      <c r="AD43" s="10"/>
    </row>
    <row r="44" spans="1:30">
      <c r="A44" s="13"/>
      <c r="B44" s="131">
        <v>4</v>
      </c>
      <c r="C44" s="10">
        <f t="shared" ref="C44:J44" si="13">C36/(3.14*0.2^2)</f>
        <v>955414.01273885334</v>
      </c>
      <c r="D44" s="10">
        <f t="shared" si="13"/>
        <v>3901273.8853503182</v>
      </c>
      <c r="E44" s="10">
        <f t="shared" si="13"/>
        <v>21337579.617834393</v>
      </c>
      <c r="F44" s="10">
        <f t="shared" si="13"/>
        <v>955414.01273885334</v>
      </c>
      <c r="G44" s="10">
        <f t="shared" si="13"/>
        <v>4617834.394904458</v>
      </c>
      <c r="H44" s="10">
        <f t="shared" si="13"/>
        <v>23248407.6433121</v>
      </c>
      <c r="I44" s="10">
        <f t="shared" si="13"/>
        <v>22292993.630573247</v>
      </c>
      <c r="J44" s="10">
        <f t="shared" si="13"/>
        <v>2277070.0636942671</v>
      </c>
      <c r="K44" s="10"/>
      <c r="L44" s="22"/>
      <c r="M44" s="22"/>
      <c r="N44" s="155"/>
      <c r="P44" s="13"/>
      <c r="Q44" s="10"/>
      <c r="R44" s="10"/>
      <c r="S44" s="10"/>
      <c r="T44" s="10"/>
      <c r="U44" s="10"/>
      <c r="V44" s="10"/>
      <c r="W44" s="10"/>
      <c r="X44" s="10"/>
      <c r="Y44" s="10"/>
      <c r="Z44" s="10"/>
      <c r="AA44" s="10"/>
      <c r="AB44" s="10"/>
      <c r="AC44" s="10"/>
      <c r="AD44" s="10"/>
    </row>
    <row r="45" spans="1:30" ht="19">
      <c r="A45" s="13"/>
      <c r="B45" s="131">
        <v>5</v>
      </c>
      <c r="C45" s="10">
        <f t="shared" ref="C45:J45" si="14">C37/(3.14*0.2^2)</f>
        <v>2070063.6942675156</v>
      </c>
      <c r="D45" s="10">
        <f t="shared" si="14"/>
        <v>9156050.9554140121</v>
      </c>
      <c r="E45" s="10">
        <f t="shared" si="14"/>
        <v>15764331.21019108</v>
      </c>
      <c r="F45" s="10">
        <f t="shared" si="14"/>
        <v>2070063.6942675156</v>
      </c>
      <c r="G45" s="10">
        <f t="shared" si="14"/>
        <v>22452229.299363054</v>
      </c>
      <c r="H45" s="10">
        <f t="shared" si="14"/>
        <v>20541401.273885347</v>
      </c>
      <c r="I45" s="10">
        <f t="shared" si="14"/>
        <v>7484076.4331210181</v>
      </c>
      <c r="J45" s="10">
        <f t="shared" si="14"/>
        <v>1592356.6878980889</v>
      </c>
      <c r="K45" s="10"/>
      <c r="L45" s="171"/>
      <c r="M45" s="379" t="s">
        <v>15</v>
      </c>
      <c r="N45" s="380"/>
      <c r="P45" s="13"/>
      <c r="Q45" s="10"/>
      <c r="R45" s="10"/>
      <c r="S45" s="10"/>
      <c r="T45" s="10"/>
      <c r="U45" s="10"/>
      <c r="V45" s="10"/>
      <c r="W45" s="10"/>
      <c r="X45" s="10"/>
      <c r="Y45" s="10"/>
      <c r="Z45" s="10"/>
      <c r="AA45" s="10"/>
      <c r="AB45" s="10"/>
      <c r="AC45" s="10"/>
      <c r="AD45" s="10"/>
    </row>
    <row r="46" spans="1:30">
      <c r="A46" s="13"/>
      <c r="B46" s="131">
        <v>6</v>
      </c>
      <c r="C46" s="10">
        <f t="shared" ref="C46:J46" si="15">C38/(3.14*0.2^2)</f>
        <v>5015923.56687898</v>
      </c>
      <c r="D46" s="10">
        <f t="shared" si="15"/>
        <v>11305732.484076431</v>
      </c>
      <c r="E46" s="10">
        <f t="shared" si="15"/>
        <v>11305732.484076431</v>
      </c>
      <c r="F46" s="10">
        <f t="shared" si="15"/>
        <v>1114649.6815286623</v>
      </c>
      <c r="G46" s="10">
        <f t="shared" si="15"/>
        <v>17515923.566878978</v>
      </c>
      <c r="H46" s="10">
        <f t="shared" si="15"/>
        <v>27945859.872611459</v>
      </c>
      <c r="I46" s="10">
        <f t="shared" si="15"/>
        <v>14331210.1910828</v>
      </c>
      <c r="J46" s="10">
        <f t="shared" si="15"/>
        <v>1305732.4840764329</v>
      </c>
      <c r="K46" s="10"/>
      <c r="L46" s="22"/>
      <c r="M46" s="171" t="s">
        <v>16</v>
      </c>
      <c r="N46" s="174" t="s">
        <v>17</v>
      </c>
      <c r="P46" s="13"/>
      <c r="Q46" s="10"/>
      <c r="R46" s="10"/>
      <c r="S46" s="10"/>
      <c r="T46" s="10"/>
      <c r="U46" s="10"/>
      <c r="V46" s="10"/>
      <c r="W46" s="10"/>
      <c r="X46" s="10"/>
      <c r="Y46" s="10"/>
      <c r="Z46" s="10"/>
      <c r="AA46" s="10"/>
      <c r="AB46" s="10"/>
      <c r="AC46" s="10"/>
      <c r="AD46" s="10"/>
    </row>
    <row r="47" spans="1:30" ht="19">
      <c r="A47" s="13"/>
      <c r="B47" s="131"/>
      <c r="C47" s="379" t="s">
        <v>14</v>
      </c>
      <c r="D47" s="379"/>
      <c r="E47" s="379"/>
      <c r="F47" s="379"/>
      <c r="G47" s="379" t="s">
        <v>15</v>
      </c>
      <c r="H47" s="379"/>
      <c r="I47" s="379"/>
      <c r="J47" s="379"/>
      <c r="K47" s="8"/>
      <c r="L47" s="171" t="s">
        <v>4</v>
      </c>
      <c r="M47" s="22">
        <v>7.0496409435866463</v>
      </c>
      <c r="N47" s="155">
        <v>0.10914541057839164</v>
      </c>
      <c r="P47" s="13"/>
      <c r="Q47" s="379"/>
      <c r="R47" s="379"/>
      <c r="S47" s="379"/>
      <c r="T47" s="379"/>
      <c r="U47" s="379"/>
      <c r="V47" s="379"/>
      <c r="W47" s="379"/>
      <c r="X47" s="379"/>
      <c r="Y47" s="10"/>
      <c r="Z47" s="10"/>
      <c r="AA47" s="10"/>
      <c r="AB47" s="10"/>
      <c r="AC47" s="10"/>
      <c r="AD47" s="10"/>
    </row>
    <row r="48" spans="1:30">
      <c r="A48" s="13"/>
      <c r="B48" s="131"/>
      <c r="C48" s="8" t="s">
        <v>4</v>
      </c>
      <c r="D48" s="9" t="s">
        <v>5</v>
      </c>
      <c r="E48" s="9" t="s">
        <v>6</v>
      </c>
      <c r="F48" s="8" t="s">
        <v>7</v>
      </c>
      <c r="G48" s="8" t="s">
        <v>4</v>
      </c>
      <c r="H48" s="9" t="s">
        <v>5</v>
      </c>
      <c r="I48" s="9" t="s">
        <v>6</v>
      </c>
      <c r="J48" s="8" t="s">
        <v>7</v>
      </c>
      <c r="K48" s="8"/>
      <c r="L48" s="9" t="s">
        <v>5</v>
      </c>
      <c r="M48" s="22">
        <v>7.2712804342849759</v>
      </c>
      <c r="N48" s="155">
        <v>0.1013689121135907</v>
      </c>
      <c r="P48" s="13"/>
      <c r="Q48" s="113"/>
      <c r="R48" s="9"/>
      <c r="S48" s="9"/>
      <c r="T48" s="113"/>
      <c r="U48" s="113"/>
      <c r="V48" s="9"/>
      <c r="W48" s="9"/>
      <c r="X48" s="113"/>
      <c r="Y48" s="10"/>
      <c r="Z48" s="10"/>
      <c r="AA48" s="10"/>
      <c r="AB48" s="10"/>
      <c r="AC48" s="10"/>
      <c r="AD48" s="10"/>
    </row>
    <row r="49" spans="1:30">
      <c r="A49" s="13"/>
      <c r="B49" s="131">
        <v>1</v>
      </c>
      <c r="C49" s="10">
        <f>LOG10(C41)</f>
        <v>6.9344341160857725</v>
      </c>
      <c r="D49" s="10">
        <f t="shared" ref="D49:J49" si="16">LOG10(D41)</f>
        <v>7.4260551676356679</v>
      </c>
      <c r="E49" s="10">
        <f t="shared" si="16"/>
        <v>7.5542228743741662</v>
      </c>
      <c r="F49" s="10">
        <f t="shared" si="16"/>
        <v>5.8504003672437355</v>
      </c>
      <c r="G49" s="10">
        <f t="shared" si="16"/>
        <v>7.2252928158965153</v>
      </c>
      <c r="H49" s="10">
        <f t="shared" si="16"/>
        <v>7.1888120905290487</v>
      </c>
      <c r="I49" s="10">
        <f t="shared" si="16"/>
        <v>7.4115553708054351</v>
      </c>
      <c r="J49" s="10">
        <f t="shared" si="16"/>
        <v>5.9010103605988222</v>
      </c>
      <c r="K49" s="10"/>
      <c r="L49" s="9" t="s">
        <v>6</v>
      </c>
      <c r="M49" s="22">
        <v>7.306624754322133</v>
      </c>
      <c r="N49" s="155">
        <v>0.10302729217706001</v>
      </c>
      <c r="P49" s="13"/>
      <c r="Q49" s="10"/>
      <c r="R49" s="10"/>
      <c r="S49" s="10"/>
      <c r="T49" s="10"/>
      <c r="U49" s="10"/>
      <c r="V49" s="10"/>
      <c r="W49" s="10"/>
      <c r="X49" s="10"/>
      <c r="Y49" s="10"/>
      <c r="Z49" s="10"/>
      <c r="AA49" s="10"/>
      <c r="AB49" s="10"/>
      <c r="AC49" s="10"/>
      <c r="AD49" s="10"/>
    </row>
    <row r="50" spans="1:30">
      <c r="A50" s="13"/>
      <c r="B50" s="131">
        <v>2</v>
      </c>
      <c r="C50" s="10">
        <f t="shared" ref="C50:J50" si="17">LOG10(C42)</f>
        <v>6.4450784049490979</v>
      </c>
      <c r="D50" s="10">
        <f t="shared" si="17"/>
        <v>7.2394668542034273</v>
      </c>
      <c r="E50" s="10">
        <f t="shared" si="17"/>
        <v>7.4061603389187285</v>
      </c>
      <c r="F50" s="10">
        <f t="shared" si="17"/>
        <v>5.9944320457610578</v>
      </c>
      <c r="G50" s="10">
        <f t="shared" si="17"/>
        <v>6.9728923679049482</v>
      </c>
      <c r="H50" s="10">
        <f t="shared" si="17"/>
        <v>6.8148242129825389</v>
      </c>
      <c r="I50" s="10">
        <f t="shared" si="17"/>
        <v>7.5041547332190053</v>
      </c>
      <c r="J50" s="10">
        <f t="shared" si="17"/>
        <v>6.1751682098625027</v>
      </c>
      <c r="K50" s="10"/>
      <c r="L50" s="171" t="s">
        <v>7</v>
      </c>
      <c r="M50" s="22">
        <v>6.0614105388886896</v>
      </c>
      <c r="N50" s="155">
        <v>0.10747002954224215</v>
      </c>
      <c r="P50" s="13"/>
      <c r="Q50" s="10"/>
      <c r="R50" s="10"/>
      <c r="S50" s="10"/>
      <c r="T50" s="10"/>
      <c r="U50" s="10"/>
      <c r="V50" s="10"/>
      <c r="W50" s="10"/>
      <c r="X50" s="10"/>
      <c r="Y50" s="10"/>
      <c r="Z50" s="10"/>
      <c r="AA50" s="10"/>
      <c r="AB50" s="10"/>
      <c r="AC50" s="10"/>
      <c r="AD50" s="10"/>
    </row>
    <row r="51" spans="1:30">
      <c r="A51" s="13"/>
      <c r="B51" s="131">
        <v>3</v>
      </c>
      <c r="C51" s="10">
        <f t="shared" ref="C51:J51" si="18">LOG10(C43)</f>
        <v>6.5637681922803965</v>
      </c>
      <c r="D51" s="10">
        <f t="shared" si="18"/>
        <v>7.4853415849663536</v>
      </c>
      <c r="E51" s="10">
        <f t="shared" si="18"/>
        <v>6.7335192733050588</v>
      </c>
      <c r="F51" s="10">
        <f t="shared" si="18"/>
        <v>5.5137942173185577</v>
      </c>
      <c r="G51" s="10">
        <f t="shared" si="18"/>
        <v>6.8405296132174414</v>
      </c>
      <c r="H51" s="10">
        <f t="shared" si="18"/>
        <v>7.4987055465243353</v>
      </c>
      <c r="I51" s="10">
        <f t="shared" si="18"/>
        <v>7.5454489500666613</v>
      </c>
      <c r="J51" s="10">
        <f t="shared" si="18"/>
        <v>5.6170137042336217</v>
      </c>
      <c r="K51" s="10"/>
      <c r="L51" s="10"/>
      <c r="M51" s="10"/>
      <c r="N51" s="11"/>
      <c r="P51" s="13"/>
      <c r="Q51" s="10"/>
      <c r="R51" s="10"/>
      <c r="S51" s="10"/>
      <c r="T51" s="10"/>
      <c r="U51" s="10"/>
      <c r="V51" s="10"/>
      <c r="W51" s="10"/>
      <c r="X51" s="10"/>
      <c r="Y51" s="10"/>
      <c r="Z51" s="10"/>
      <c r="AA51" s="10"/>
      <c r="AB51" s="10"/>
      <c r="AC51" s="10"/>
      <c r="AD51" s="10"/>
    </row>
    <row r="52" spans="1:30">
      <c r="A52" s="13"/>
      <c r="B52" s="131">
        <v>4</v>
      </c>
      <c r="C52" s="10">
        <f t="shared" ref="C52:J52" si="19">LOG10(C44)</f>
        <v>5.9801916066464473</v>
      </c>
      <c r="D52" s="10">
        <f t="shared" si="19"/>
        <v>6.5912064406273361</v>
      </c>
      <c r="E52" s="10">
        <f t="shared" si="19"/>
        <v>7.3291451546276116</v>
      </c>
      <c r="F52" s="10">
        <f t="shared" si="19"/>
        <v>5.9801916066464473</v>
      </c>
      <c r="G52" s="10">
        <f t="shared" si="19"/>
        <v>6.66443835416176</v>
      </c>
      <c r="H52" s="10">
        <f t="shared" si="19"/>
        <v>7.3663932120472406</v>
      </c>
      <c r="I52" s="10">
        <f t="shared" si="19"/>
        <v>7.3481683919410417</v>
      </c>
      <c r="J52" s="10">
        <f t="shared" si="19"/>
        <v>6.3573763937278658</v>
      </c>
      <c r="K52" s="10"/>
      <c r="L52" s="10"/>
      <c r="M52" s="10"/>
      <c r="N52" s="11"/>
      <c r="P52" s="13"/>
      <c r="Q52" s="10"/>
      <c r="R52" s="10"/>
      <c r="S52" s="10"/>
      <c r="T52" s="10"/>
      <c r="U52" s="10"/>
      <c r="V52" s="10"/>
      <c r="W52" s="10"/>
      <c r="X52" s="10"/>
      <c r="Y52" s="10"/>
      <c r="Z52" s="10"/>
      <c r="AA52" s="10"/>
      <c r="AB52" s="10"/>
      <c r="AC52" s="10"/>
      <c r="AD52" s="10"/>
    </row>
    <row r="53" spans="1:30">
      <c r="A53" s="13"/>
      <c r="B53" s="131">
        <v>5</v>
      </c>
      <c r="C53" s="10">
        <f t="shared" ref="C53:J53" si="20">LOG10(C45)</f>
        <v>6.3159837085696404</v>
      </c>
      <c r="D53" s="10">
        <f t="shared" si="20"/>
        <v>6.961708200952434</v>
      </c>
      <c r="E53" s="10">
        <f t="shared" si="20"/>
        <v>7.197675550860354</v>
      </c>
      <c r="F53" s="10">
        <f t="shared" si="20"/>
        <v>6.3159837085696404</v>
      </c>
      <c r="G53" s="10">
        <f t="shared" si="20"/>
        <v>7.351259468918184</v>
      </c>
      <c r="H53" s="10">
        <f t="shared" si="20"/>
        <v>7.3126300665620532</v>
      </c>
      <c r="I53" s="10">
        <f t="shared" si="20"/>
        <v>6.8741382141985214</v>
      </c>
      <c r="J53" s="10">
        <f t="shared" si="20"/>
        <v>6.2020403562628035</v>
      </c>
      <c r="K53" s="10"/>
      <c r="L53" s="10"/>
      <c r="M53" s="10"/>
      <c r="N53" s="11"/>
      <c r="P53" s="13"/>
      <c r="Q53" s="10"/>
      <c r="R53" s="10"/>
      <c r="S53" s="10"/>
      <c r="T53" s="10"/>
      <c r="U53" s="10"/>
      <c r="V53" s="10"/>
      <c r="W53" s="10"/>
      <c r="X53" s="10"/>
      <c r="Y53" s="10"/>
      <c r="Z53" s="10"/>
      <c r="AA53" s="10"/>
      <c r="AB53" s="10"/>
      <c r="AC53" s="10"/>
      <c r="AD53" s="10"/>
    </row>
    <row r="54" spans="1:30">
      <c r="A54" s="13"/>
      <c r="B54" s="131">
        <v>6</v>
      </c>
      <c r="C54" s="10">
        <f t="shared" ref="C54:J54" si="21">LOG10(C46)</f>
        <v>6.7003509100524044</v>
      </c>
      <c r="D54" s="10">
        <f t="shared" si="21"/>
        <v>7.0532987049818789</v>
      </c>
      <c r="E54" s="10">
        <f t="shared" si="21"/>
        <v>7.0532987049818789</v>
      </c>
      <c r="F54" s="10">
        <f t="shared" si="21"/>
        <v>6.0471383962770604</v>
      </c>
      <c r="G54" s="10">
        <f t="shared" si="21"/>
        <v>7.2434330414210288</v>
      </c>
      <c r="H54" s="10">
        <f t="shared" si="21"/>
        <v>7.446317477064647</v>
      </c>
      <c r="I54" s="10">
        <f t="shared" si="21"/>
        <v>7.1562828657021287</v>
      </c>
      <c r="J54" s="10">
        <f t="shared" si="21"/>
        <v>6.1158542086465202</v>
      </c>
      <c r="K54" s="10"/>
      <c r="L54" s="10"/>
      <c r="M54" s="10"/>
      <c r="N54" s="11"/>
      <c r="P54" s="13"/>
      <c r="Q54" s="10"/>
      <c r="R54" s="10"/>
      <c r="S54" s="10"/>
      <c r="T54" s="10"/>
      <c r="U54" s="10"/>
      <c r="V54" s="10"/>
      <c r="W54" s="10"/>
      <c r="X54" s="10"/>
      <c r="Y54" s="10"/>
      <c r="Z54" s="10"/>
      <c r="AA54" s="10"/>
      <c r="AB54" s="10"/>
      <c r="AC54" s="10"/>
      <c r="AD54" s="10"/>
    </row>
    <row r="55" spans="1:30">
      <c r="A55" s="13"/>
      <c r="B55" s="131"/>
      <c r="C55" s="10"/>
      <c r="D55" s="10"/>
      <c r="E55" s="10"/>
      <c r="F55" s="10"/>
      <c r="G55" s="10"/>
      <c r="H55" s="10"/>
      <c r="I55" s="10"/>
      <c r="J55" s="10"/>
      <c r="K55" s="10"/>
      <c r="L55" s="10"/>
      <c r="M55" s="10"/>
      <c r="N55" s="11"/>
      <c r="P55" s="13"/>
      <c r="Q55" s="10"/>
      <c r="R55" s="10"/>
      <c r="S55" s="10"/>
      <c r="T55" s="10"/>
      <c r="U55" s="10"/>
      <c r="V55" s="10"/>
      <c r="W55" s="10"/>
      <c r="X55" s="10"/>
      <c r="Y55" s="10"/>
      <c r="Z55" s="10"/>
      <c r="AA55" s="10"/>
      <c r="AB55" s="10"/>
      <c r="AC55" s="10"/>
      <c r="AD55" s="10"/>
    </row>
    <row r="56" spans="1:30">
      <c r="A56" s="14"/>
      <c r="B56" s="4" t="s">
        <v>16</v>
      </c>
      <c r="C56" s="10">
        <f>AVERAGE(C49:C54)</f>
        <v>6.4899678230972944</v>
      </c>
      <c r="D56" s="10">
        <f t="shared" ref="D56:J56" si="22">AVERAGE(D49:D54)</f>
        <v>7.1261794922278492</v>
      </c>
      <c r="E56" s="10">
        <f t="shared" si="22"/>
        <v>7.2123369828446329</v>
      </c>
      <c r="F56" s="10">
        <f t="shared" si="22"/>
        <v>5.9503233903027493</v>
      </c>
      <c r="G56" s="10">
        <f t="shared" si="22"/>
        <v>7.0496409435866463</v>
      </c>
      <c r="H56" s="10">
        <f t="shared" si="22"/>
        <v>7.2712804342849759</v>
      </c>
      <c r="I56" s="10">
        <f t="shared" si="22"/>
        <v>7.306624754322133</v>
      </c>
      <c r="J56" s="10">
        <f t="shared" si="22"/>
        <v>6.0614105388886896</v>
      </c>
      <c r="K56" s="10"/>
      <c r="L56" s="10"/>
      <c r="M56" s="10"/>
      <c r="N56" s="11"/>
      <c r="P56" s="14"/>
      <c r="Q56" s="10"/>
      <c r="R56" s="10"/>
      <c r="S56" s="10"/>
      <c r="T56" s="10"/>
      <c r="U56" s="10"/>
      <c r="V56" s="10"/>
      <c r="W56" s="10"/>
      <c r="X56" s="10"/>
      <c r="Y56" s="10"/>
      <c r="Z56" s="10"/>
      <c r="AA56" s="10"/>
      <c r="AB56" s="10"/>
      <c r="AC56" s="10"/>
      <c r="AD56" s="10"/>
    </row>
    <row r="57" spans="1:30" ht="17" thickBot="1">
      <c r="A57" s="14"/>
      <c r="B57" s="5" t="s">
        <v>17</v>
      </c>
      <c r="C57" s="6">
        <f>STDEV(C49:C54)/SQRT(COUNT(C49:C54))</f>
        <v>0.13409140491965915</v>
      </c>
      <c r="D57" s="6">
        <f t="shared" ref="D57:J57" si="23">STDEV(D49:D54)/SQRT(COUNT(D49:D54))</f>
        <v>0.13543946208388252</v>
      </c>
      <c r="E57" s="6">
        <f t="shared" si="23"/>
        <v>0.11872547263388136</v>
      </c>
      <c r="F57" s="6">
        <f t="shared" si="23"/>
        <v>0.10746482013109503</v>
      </c>
      <c r="G57" s="6">
        <f t="shared" si="23"/>
        <v>0.10914541057839164</v>
      </c>
      <c r="H57" s="6">
        <f t="shared" si="23"/>
        <v>0.1013689121135907</v>
      </c>
      <c r="I57" s="6">
        <f t="shared" si="23"/>
        <v>0.10302729217706001</v>
      </c>
      <c r="J57" s="6">
        <f t="shared" si="23"/>
        <v>0.10747002954224215</v>
      </c>
      <c r="K57" s="6"/>
      <c r="L57" s="6"/>
      <c r="M57" s="6"/>
      <c r="N57" s="12"/>
      <c r="P57" s="14"/>
      <c r="Q57" s="10"/>
      <c r="R57" s="10"/>
      <c r="S57" s="10"/>
      <c r="T57" s="10"/>
      <c r="U57" s="10"/>
      <c r="V57" s="10"/>
      <c r="W57" s="10"/>
      <c r="X57" s="10"/>
      <c r="Y57" s="10"/>
      <c r="Z57" s="10"/>
      <c r="AA57" s="10"/>
      <c r="AB57" s="10"/>
      <c r="AC57" s="10"/>
      <c r="AD57" s="10"/>
    </row>
    <row r="58" spans="1:30">
      <c r="A58" s="2"/>
      <c r="B58" s="129"/>
      <c r="P58" s="10"/>
      <c r="Q58" s="10"/>
      <c r="R58" s="10"/>
      <c r="S58" s="10"/>
      <c r="T58" s="10"/>
      <c r="U58" s="10"/>
      <c r="V58" s="10"/>
      <c r="W58" s="10"/>
      <c r="X58" s="10"/>
      <c r="Y58" s="10"/>
      <c r="Z58" s="10"/>
      <c r="AA58" s="10"/>
      <c r="AB58" s="10"/>
      <c r="AC58" s="10"/>
      <c r="AD58" s="10"/>
    </row>
    <row r="59" spans="1:30" s="28" customFormat="1" ht="25" thickBot="1">
      <c r="A59" s="3" t="s">
        <v>2</v>
      </c>
      <c r="B59" s="152" t="s">
        <v>172</v>
      </c>
    </row>
    <row r="60" spans="1:30" s="28" customFormat="1" ht="20" customHeight="1">
      <c r="A60" s="129"/>
      <c r="B60" s="207" t="s">
        <v>8</v>
      </c>
      <c r="C60" s="381" t="s">
        <v>21</v>
      </c>
      <c r="D60" s="381"/>
      <c r="E60" s="381"/>
      <c r="F60" s="381" t="s">
        <v>25</v>
      </c>
      <c r="G60" s="381"/>
      <c r="H60" s="381"/>
      <c r="I60" s="381" t="s">
        <v>22</v>
      </c>
      <c r="J60" s="381"/>
      <c r="K60" s="381"/>
      <c r="L60" s="381" t="s">
        <v>26</v>
      </c>
      <c r="M60" s="381"/>
      <c r="N60" s="381"/>
      <c r="O60" s="381" t="s">
        <v>23</v>
      </c>
      <c r="P60" s="381"/>
      <c r="Q60" s="381"/>
      <c r="R60" s="381" t="s">
        <v>27</v>
      </c>
      <c r="S60" s="381"/>
      <c r="T60" s="381"/>
      <c r="U60" s="381" t="s">
        <v>24</v>
      </c>
      <c r="V60" s="381"/>
      <c r="W60" s="381"/>
      <c r="X60" s="381" t="s">
        <v>28</v>
      </c>
      <c r="Y60" s="381"/>
      <c r="Z60" s="381"/>
      <c r="AA60" s="208"/>
      <c r="AB60" s="208"/>
      <c r="AC60" s="208"/>
      <c r="AD60" s="159"/>
    </row>
    <row r="61" spans="1:30">
      <c r="B61" s="131"/>
      <c r="C61" s="19" t="s">
        <v>18</v>
      </c>
      <c r="D61" s="19" t="s">
        <v>19</v>
      </c>
      <c r="E61" s="19" t="s">
        <v>20</v>
      </c>
      <c r="F61" s="19" t="s">
        <v>18</v>
      </c>
      <c r="G61" s="19" t="s">
        <v>19</v>
      </c>
      <c r="H61" s="19" t="s">
        <v>20</v>
      </c>
      <c r="I61" s="19" t="s">
        <v>18</v>
      </c>
      <c r="J61" s="19" t="s">
        <v>19</v>
      </c>
      <c r="K61" s="19" t="s">
        <v>20</v>
      </c>
      <c r="L61" s="19" t="s">
        <v>18</v>
      </c>
      <c r="M61" s="19" t="s">
        <v>19</v>
      </c>
      <c r="N61" s="19" t="s">
        <v>20</v>
      </c>
      <c r="O61" s="19" t="s">
        <v>18</v>
      </c>
      <c r="P61" s="19" t="s">
        <v>19</v>
      </c>
      <c r="Q61" s="19" t="s">
        <v>20</v>
      </c>
      <c r="R61" s="19" t="s">
        <v>18</v>
      </c>
      <c r="S61" s="19" t="s">
        <v>19</v>
      </c>
      <c r="T61" s="19" t="s">
        <v>20</v>
      </c>
      <c r="U61" s="19" t="s">
        <v>18</v>
      </c>
      <c r="V61" s="19" t="s">
        <v>19</v>
      </c>
      <c r="W61" s="19" t="s">
        <v>20</v>
      </c>
      <c r="X61" s="19" t="s">
        <v>18</v>
      </c>
      <c r="Y61" s="19" t="s">
        <v>19</v>
      </c>
      <c r="Z61" s="19" t="s">
        <v>20</v>
      </c>
      <c r="AA61" s="10"/>
      <c r="AB61" s="10"/>
      <c r="AC61" s="10"/>
      <c r="AD61" s="11"/>
    </row>
    <row r="62" spans="1:30">
      <c r="B62" s="131">
        <v>1</v>
      </c>
      <c r="C62" s="20">
        <v>23</v>
      </c>
      <c r="D62" s="20">
        <v>71</v>
      </c>
      <c r="E62" s="20">
        <f>C62/D62</f>
        <v>0.323943661971831</v>
      </c>
      <c r="F62" s="20">
        <v>19</v>
      </c>
      <c r="G62" s="20">
        <v>136</v>
      </c>
      <c r="H62" s="20">
        <f>F62/G62</f>
        <v>0.13970588235294118</v>
      </c>
      <c r="I62" s="20">
        <v>25</v>
      </c>
      <c r="J62" s="20">
        <v>73</v>
      </c>
      <c r="K62" s="20">
        <f t="shared" ref="K62:K93" si="24">I62/J62</f>
        <v>0.34246575342465752</v>
      </c>
      <c r="L62" s="20">
        <v>14</v>
      </c>
      <c r="M62" s="20">
        <v>116</v>
      </c>
      <c r="N62" s="20">
        <f>L62/M62</f>
        <v>0.1206896551724138</v>
      </c>
      <c r="O62" s="20">
        <v>26</v>
      </c>
      <c r="P62" s="20">
        <v>116</v>
      </c>
      <c r="Q62" s="20">
        <f>O62/P62</f>
        <v>0.22413793103448276</v>
      </c>
      <c r="R62" s="20">
        <v>7</v>
      </c>
      <c r="S62" s="20">
        <v>141</v>
      </c>
      <c r="T62" s="20">
        <f>R62/S62</f>
        <v>4.9645390070921988E-2</v>
      </c>
      <c r="U62" s="20">
        <v>28</v>
      </c>
      <c r="V62" s="20">
        <v>96</v>
      </c>
      <c r="W62" s="20">
        <f>U62/V62</f>
        <v>0.29166666666666669</v>
      </c>
      <c r="X62" s="20">
        <v>19</v>
      </c>
      <c r="Y62" s="20">
        <v>128</v>
      </c>
      <c r="Z62" s="20">
        <f>X62/Y62</f>
        <v>0.1484375</v>
      </c>
      <c r="AA62" s="10"/>
      <c r="AB62" s="10"/>
      <c r="AC62" s="10"/>
      <c r="AD62" s="11"/>
    </row>
    <row r="63" spans="1:30">
      <c r="B63" s="131">
        <v>2</v>
      </c>
      <c r="C63" s="20">
        <v>14</v>
      </c>
      <c r="D63" s="20">
        <v>74</v>
      </c>
      <c r="E63" s="20">
        <f t="shared" ref="E63:E67" si="25">C63/D63</f>
        <v>0.1891891891891892</v>
      </c>
      <c r="F63" s="20">
        <v>14</v>
      </c>
      <c r="G63" s="20">
        <v>52</v>
      </c>
      <c r="H63" s="20">
        <f t="shared" ref="H63:H67" si="26">F63/G63</f>
        <v>0.26923076923076922</v>
      </c>
      <c r="I63" s="20">
        <v>18</v>
      </c>
      <c r="J63" s="20">
        <v>52</v>
      </c>
      <c r="K63" s="20">
        <f t="shared" si="24"/>
        <v>0.34615384615384615</v>
      </c>
      <c r="L63" s="20">
        <v>14</v>
      </c>
      <c r="M63" s="20">
        <v>108</v>
      </c>
      <c r="N63" s="20">
        <f t="shared" ref="N63:N67" si="27">L63/M63</f>
        <v>0.12962962962962962</v>
      </c>
      <c r="O63" s="20">
        <v>20</v>
      </c>
      <c r="P63" s="20">
        <v>105</v>
      </c>
      <c r="Q63" s="20">
        <f t="shared" ref="Q63:Q67" si="28">O63/P63</f>
        <v>0.19047619047619047</v>
      </c>
      <c r="R63" s="20">
        <v>26</v>
      </c>
      <c r="S63" s="20">
        <v>143</v>
      </c>
      <c r="T63" s="20">
        <f t="shared" ref="T63:T67" si="29">R63/S63</f>
        <v>0.18181818181818182</v>
      </c>
      <c r="U63" s="20">
        <v>26</v>
      </c>
      <c r="V63" s="20">
        <v>86</v>
      </c>
      <c r="W63" s="20">
        <f t="shared" ref="W63:W67" si="30">U63/V63</f>
        <v>0.30232558139534882</v>
      </c>
      <c r="X63" s="20">
        <v>7</v>
      </c>
      <c r="Y63" s="20">
        <v>109</v>
      </c>
      <c r="Z63" s="20">
        <f t="shared" ref="Z63:Z67" si="31">X63/Y63</f>
        <v>6.4220183486238536E-2</v>
      </c>
      <c r="AA63" s="10"/>
      <c r="AB63" s="10"/>
      <c r="AC63" s="10"/>
      <c r="AD63" s="11"/>
    </row>
    <row r="64" spans="1:30">
      <c r="B64" s="131">
        <v>3</v>
      </c>
      <c r="C64" s="20">
        <v>9</v>
      </c>
      <c r="D64" s="20">
        <v>99</v>
      </c>
      <c r="E64" s="20">
        <f t="shared" si="25"/>
        <v>9.0909090909090912E-2</v>
      </c>
      <c r="F64" s="20">
        <v>13</v>
      </c>
      <c r="G64" s="20">
        <v>60</v>
      </c>
      <c r="H64" s="20">
        <f t="shared" si="26"/>
        <v>0.21666666666666667</v>
      </c>
      <c r="I64" s="20">
        <v>18</v>
      </c>
      <c r="J64" s="20">
        <v>83</v>
      </c>
      <c r="K64" s="20">
        <f t="shared" si="24"/>
        <v>0.21686746987951808</v>
      </c>
      <c r="L64" s="20">
        <v>13</v>
      </c>
      <c r="M64" s="20">
        <v>129</v>
      </c>
      <c r="N64" s="20">
        <f t="shared" si="27"/>
        <v>0.10077519379844961</v>
      </c>
      <c r="O64" s="20">
        <v>32</v>
      </c>
      <c r="P64" s="20">
        <v>73</v>
      </c>
      <c r="Q64" s="20">
        <f t="shared" si="28"/>
        <v>0.43835616438356162</v>
      </c>
      <c r="R64" s="20">
        <v>14</v>
      </c>
      <c r="S64" s="20">
        <v>107</v>
      </c>
      <c r="T64" s="20">
        <f t="shared" si="29"/>
        <v>0.13084112149532709</v>
      </c>
      <c r="U64" s="20">
        <v>33</v>
      </c>
      <c r="V64" s="20">
        <v>104</v>
      </c>
      <c r="W64" s="20">
        <f t="shared" si="30"/>
        <v>0.31730769230769229</v>
      </c>
      <c r="X64" s="20">
        <v>14</v>
      </c>
      <c r="Y64" s="20">
        <v>119</v>
      </c>
      <c r="Z64" s="20">
        <f t="shared" si="31"/>
        <v>0.11764705882352941</v>
      </c>
      <c r="AA64" s="10"/>
      <c r="AB64" s="10"/>
      <c r="AC64" s="10"/>
      <c r="AD64" s="11"/>
    </row>
    <row r="65" spans="2:30">
      <c r="B65" s="131">
        <v>4</v>
      </c>
      <c r="C65" s="20">
        <v>14</v>
      </c>
      <c r="D65" s="20">
        <v>100</v>
      </c>
      <c r="E65" s="20">
        <f t="shared" si="25"/>
        <v>0.14000000000000001</v>
      </c>
      <c r="F65" s="20">
        <v>14</v>
      </c>
      <c r="G65" s="20">
        <v>96</v>
      </c>
      <c r="H65" s="20">
        <f t="shared" si="26"/>
        <v>0.14583333333333334</v>
      </c>
      <c r="I65" s="20">
        <v>20</v>
      </c>
      <c r="J65" s="20">
        <v>96</v>
      </c>
      <c r="K65" s="20">
        <f t="shared" si="24"/>
        <v>0.20833333333333334</v>
      </c>
      <c r="L65" s="20">
        <v>23</v>
      </c>
      <c r="M65" s="20">
        <v>87</v>
      </c>
      <c r="N65" s="20">
        <f t="shared" si="27"/>
        <v>0.26436781609195403</v>
      </c>
      <c r="O65" s="20">
        <v>25</v>
      </c>
      <c r="P65" s="20">
        <v>71</v>
      </c>
      <c r="Q65" s="20">
        <f t="shared" si="28"/>
        <v>0.352112676056338</v>
      </c>
      <c r="R65" s="20">
        <v>13</v>
      </c>
      <c r="S65" s="20">
        <v>122</v>
      </c>
      <c r="T65" s="20">
        <f t="shared" si="29"/>
        <v>0.10655737704918032</v>
      </c>
      <c r="U65" s="20">
        <v>26</v>
      </c>
      <c r="V65" s="20">
        <v>86</v>
      </c>
      <c r="W65" s="20">
        <f t="shared" si="30"/>
        <v>0.30232558139534882</v>
      </c>
      <c r="X65" s="20">
        <v>7</v>
      </c>
      <c r="Y65" s="20">
        <v>121</v>
      </c>
      <c r="Z65" s="20">
        <f t="shared" si="31"/>
        <v>5.7851239669421489E-2</v>
      </c>
      <c r="AA65" s="10"/>
      <c r="AB65" s="10"/>
      <c r="AC65" s="10"/>
      <c r="AD65" s="11"/>
    </row>
    <row r="66" spans="2:30">
      <c r="B66" s="131">
        <v>5</v>
      </c>
      <c r="C66" s="20">
        <v>14</v>
      </c>
      <c r="D66" s="20">
        <v>100</v>
      </c>
      <c r="E66" s="20">
        <f t="shared" si="25"/>
        <v>0.14000000000000001</v>
      </c>
      <c r="F66" s="20">
        <v>14</v>
      </c>
      <c r="G66" s="20">
        <v>112</v>
      </c>
      <c r="H66" s="20">
        <f t="shared" si="26"/>
        <v>0.125</v>
      </c>
      <c r="I66" s="20">
        <v>19</v>
      </c>
      <c r="J66" s="20">
        <v>105</v>
      </c>
      <c r="K66" s="20">
        <f t="shared" si="24"/>
        <v>0.18095238095238095</v>
      </c>
      <c r="L66" s="20">
        <v>9</v>
      </c>
      <c r="M66" s="20">
        <v>98</v>
      </c>
      <c r="N66" s="20">
        <f t="shared" si="27"/>
        <v>9.1836734693877556E-2</v>
      </c>
      <c r="O66" s="20">
        <v>19</v>
      </c>
      <c r="P66" s="20">
        <v>52</v>
      </c>
      <c r="Q66" s="20">
        <f t="shared" si="28"/>
        <v>0.36538461538461536</v>
      </c>
      <c r="R66" s="20">
        <v>7</v>
      </c>
      <c r="S66" s="20">
        <v>142</v>
      </c>
      <c r="T66" s="20">
        <f t="shared" si="29"/>
        <v>4.9295774647887321E-2</v>
      </c>
      <c r="U66" s="20">
        <v>31</v>
      </c>
      <c r="V66" s="20">
        <v>111</v>
      </c>
      <c r="W66" s="20">
        <f t="shared" si="30"/>
        <v>0.27927927927927926</v>
      </c>
      <c r="X66" s="20">
        <v>19</v>
      </c>
      <c r="Y66" s="20">
        <v>91</v>
      </c>
      <c r="Z66" s="20">
        <f t="shared" si="31"/>
        <v>0.2087912087912088</v>
      </c>
      <c r="AA66" s="10"/>
      <c r="AB66" s="10"/>
      <c r="AC66" s="10"/>
      <c r="AD66" s="11"/>
    </row>
    <row r="67" spans="2:30">
      <c r="B67" s="131">
        <v>6</v>
      </c>
      <c r="C67" s="20">
        <v>14</v>
      </c>
      <c r="D67" s="20">
        <v>66</v>
      </c>
      <c r="E67" s="20">
        <f t="shared" si="25"/>
        <v>0.21212121212121213</v>
      </c>
      <c r="F67" s="20">
        <v>14</v>
      </c>
      <c r="G67" s="20">
        <v>112</v>
      </c>
      <c r="H67" s="20">
        <f t="shared" si="26"/>
        <v>0.125</v>
      </c>
      <c r="I67" s="20">
        <v>14</v>
      </c>
      <c r="J67" s="20">
        <v>80</v>
      </c>
      <c r="K67" s="20">
        <f t="shared" si="24"/>
        <v>0.17499999999999999</v>
      </c>
      <c r="L67" s="20">
        <v>7</v>
      </c>
      <c r="M67" s="20">
        <v>103</v>
      </c>
      <c r="N67" s="20">
        <f t="shared" si="27"/>
        <v>6.7961165048543687E-2</v>
      </c>
      <c r="O67" s="20">
        <v>25</v>
      </c>
      <c r="P67" s="20">
        <v>97</v>
      </c>
      <c r="Q67" s="20">
        <f t="shared" si="28"/>
        <v>0.25773195876288657</v>
      </c>
      <c r="R67" s="20">
        <v>14</v>
      </c>
      <c r="S67" s="20">
        <v>98</v>
      </c>
      <c r="T67" s="20">
        <f t="shared" si="29"/>
        <v>0.14285714285714285</v>
      </c>
      <c r="U67" s="20">
        <v>31</v>
      </c>
      <c r="V67" s="20">
        <v>94</v>
      </c>
      <c r="W67" s="20">
        <f t="shared" si="30"/>
        <v>0.32978723404255317</v>
      </c>
      <c r="X67" s="20">
        <v>14</v>
      </c>
      <c r="Y67" s="20">
        <v>108</v>
      </c>
      <c r="Z67" s="20">
        <f t="shared" si="31"/>
        <v>0.12962962962962962</v>
      </c>
      <c r="AA67" s="10"/>
      <c r="AB67" s="10"/>
      <c r="AC67" s="10"/>
      <c r="AD67" s="11"/>
    </row>
    <row r="68" spans="2:30">
      <c r="B68" s="131">
        <v>7</v>
      </c>
      <c r="C68" s="20">
        <v>13</v>
      </c>
      <c r="D68" s="20">
        <v>58</v>
      </c>
      <c r="E68" s="20">
        <f>C68/D68</f>
        <v>0.22413793103448276</v>
      </c>
      <c r="F68" s="20">
        <v>14</v>
      </c>
      <c r="G68" s="20">
        <v>109</v>
      </c>
      <c r="H68" s="20">
        <f>F68/G68</f>
        <v>0.12844036697247707</v>
      </c>
      <c r="I68" s="20">
        <v>25</v>
      </c>
      <c r="J68" s="20">
        <v>110</v>
      </c>
      <c r="K68" s="20">
        <f t="shared" si="24"/>
        <v>0.22727272727272727</v>
      </c>
      <c r="L68" s="20">
        <v>13</v>
      </c>
      <c r="M68" s="20">
        <v>101</v>
      </c>
      <c r="N68" s="20">
        <f>L68/M68</f>
        <v>0.12871287128712872</v>
      </c>
      <c r="O68" s="20">
        <v>18</v>
      </c>
      <c r="P68" s="20">
        <v>95</v>
      </c>
      <c r="Q68" s="20">
        <f>O68/P68</f>
        <v>0.18947368421052632</v>
      </c>
      <c r="R68" s="20">
        <v>19</v>
      </c>
      <c r="S68" s="20">
        <v>110</v>
      </c>
      <c r="T68" s="20">
        <f>R68/S68</f>
        <v>0.17272727272727273</v>
      </c>
      <c r="U68" s="20">
        <v>23</v>
      </c>
      <c r="V68" s="20">
        <v>99</v>
      </c>
      <c r="W68" s="20">
        <f>U68/V68</f>
        <v>0.23232323232323232</v>
      </c>
      <c r="X68" s="20">
        <v>13</v>
      </c>
      <c r="Y68" s="20">
        <v>132</v>
      </c>
      <c r="Z68" s="20">
        <f>X68/Y68</f>
        <v>9.8484848484848481E-2</v>
      </c>
      <c r="AA68" s="10"/>
      <c r="AB68" s="10"/>
      <c r="AC68" s="10"/>
      <c r="AD68" s="11"/>
    </row>
    <row r="69" spans="2:30">
      <c r="B69" s="131">
        <v>8</v>
      </c>
      <c r="C69" s="20">
        <v>32</v>
      </c>
      <c r="D69" s="20">
        <v>98</v>
      </c>
      <c r="E69" s="20">
        <f t="shared" ref="E69:E73" si="32">C69/D69</f>
        <v>0.32653061224489793</v>
      </c>
      <c r="F69" s="20">
        <v>26</v>
      </c>
      <c r="G69" s="20">
        <v>108</v>
      </c>
      <c r="H69" s="20">
        <f t="shared" ref="H69:H73" si="33">F69/G69</f>
        <v>0.24074074074074073</v>
      </c>
      <c r="I69" s="20">
        <v>14</v>
      </c>
      <c r="J69" s="20">
        <v>73</v>
      </c>
      <c r="K69" s="20">
        <f t="shared" si="24"/>
        <v>0.19178082191780821</v>
      </c>
      <c r="L69" s="20">
        <v>19</v>
      </c>
      <c r="M69" s="20">
        <v>117</v>
      </c>
      <c r="N69" s="20">
        <f t="shared" ref="N69:N73" si="34">L69/M69</f>
        <v>0.1623931623931624</v>
      </c>
      <c r="O69" s="20">
        <v>9</v>
      </c>
      <c r="P69" s="20">
        <v>111</v>
      </c>
      <c r="Q69" s="20">
        <f t="shared" ref="Q69:Q73" si="35">O69/P69</f>
        <v>8.1081081081081086E-2</v>
      </c>
      <c r="R69" s="20">
        <v>13</v>
      </c>
      <c r="S69" s="20">
        <v>138</v>
      </c>
      <c r="T69" s="20">
        <f t="shared" ref="T69:T73" si="36">R69/S69</f>
        <v>9.420289855072464E-2</v>
      </c>
      <c r="U69" s="20">
        <v>23</v>
      </c>
      <c r="V69" s="20">
        <v>81</v>
      </c>
      <c r="W69" s="20">
        <f t="shared" ref="W69:W73" si="37">U69/V69</f>
        <v>0.2839506172839506</v>
      </c>
      <c r="X69" s="20">
        <v>13</v>
      </c>
      <c r="Y69" s="20">
        <v>111</v>
      </c>
      <c r="Z69" s="20">
        <f t="shared" ref="Z69:Z73" si="38">X69/Y69</f>
        <v>0.11711711711711711</v>
      </c>
      <c r="AA69" s="10"/>
      <c r="AB69" s="10"/>
      <c r="AC69" s="10"/>
      <c r="AD69" s="11"/>
    </row>
    <row r="70" spans="2:30">
      <c r="B70" s="131">
        <v>9</v>
      </c>
      <c r="C70" s="20">
        <v>23</v>
      </c>
      <c r="D70" s="20">
        <v>85</v>
      </c>
      <c r="E70" s="20">
        <f t="shared" si="32"/>
        <v>0.27058823529411763</v>
      </c>
      <c r="F70" s="20">
        <v>14</v>
      </c>
      <c r="G70" s="20">
        <v>61</v>
      </c>
      <c r="H70" s="20">
        <f t="shared" si="33"/>
        <v>0.22950819672131148</v>
      </c>
      <c r="I70" s="20">
        <v>19</v>
      </c>
      <c r="J70" s="20">
        <v>93</v>
      </c>
      <c r="K70" s="20">
        <f t="shared" si="24"/>
        <v>0.20430107526881722</v>
      </c>
      <c r="L70" s="20">
        <v>14</v>
      </c>
      <c r="M70" s="20">
        <v>77</v>
      </c>
      <c r="N70" s="20">
        <f t="shared" si="34"/>
        <v>0.18181818181818182</v>
      </c>
      <c r="O70" s="20">
        <v>7</v>
      </c>
      <c r="P70" s="20">
        <v>114</v>
      </c>
      <c r="Q70" s="20">
        <f t="shared" si="35"/>
        <v>6.1403508771929821E-2</v>
      </c>
      <c r="R70" s="20">
        <v>13</v>
      </c>
      <c r="S70" s="20">
        <v>152</v>
      </c>
      <c r="T70" s="20">
        <f t="shared" si="36"/>
        <v>8.5526315789473686E-2</v>
      </c>
      <c r="U70" s="20">
        <v>20</v>
      </c>
      <c r="V70" s="20">
        <v>103</v>
      </c>
      <c r="W70" s="20">
        <f t="shared" si="37"/>
        <v>0.1941747572815534</v>
      </c>
      <c r="X70" s="20">
        <v>36</v>
      </c>
      <c r="Y70" s="20">
        <v>106</v>
      </c>
      <c r="Z70" s="20">
        <f t="shared" si="38"/>
        <v>0.33962264150943394</v>
      </c>
      <c r="AA70" s="10"/>
      <c r="AB70" s="10"/>
      <c r="AC70" s="10"/>
      <c r="AD70" s="11"/>
    </row>
    <row r="71" spans="2:30">
      <c r="B71" s="131">
        <v>10</v>
      </c>
      <c r="C71" s="20">
        <v>18</v>
      </c>
      <c r="D71" s="20">
        <v>87</v>
      </c>
      <c r="E71" s="20">
        <f t="shared" si="32"/>
        <v>0.20689655172413793</v>
      </c>
      <c r="F71" s="20">
        <v>7</v>
      </c>
      <c r="G71" s="20">
        <v>96</v>
      </c>
      <c r="H71" s="20">
        <f t="shared" si="33"/>
        <v>7.2916666666666671E-2</v>
      </c>
      <c r="I71" s="20">
        <v>14</v>
      </c>
      <c r="J71" s="20">
        <v>91</v>
      </c>
      <c r="K71" s="20">
        <f t="shared" si="24"/>
        <v>0.15384615384615385</v>
      </c>
      <c r="L71" s="20">
        <v>14</v>
      </c>
      <c r="M71" s="20">
        <v>104</v>
      </c>
      <c r="N71" s="20">
        <f t="shared" si="34"/>
        <v>0.13461538461538461</v>
      </c>
      <c r="O71" s="20">
        <v>9</v>
      </c>
      <c r="P71" s="20">
        <v>103</v>
      </c>
      <c r="Q71" s="20">
        <f t="shared" si="35"/>
        <v>8.7378640776699032E-2</v>
      </c>
      <c r="R71" s="20">
        <v>9</v>
      </c>
      <c r="S71" s="20">
        <v>115</v>
      </c>
      <c r="T71" s="20">
        <f t="shared" si="36"/>
        <v>7.8260869565217397E-2</v>
      </c>
      <c r="U71" s="20">
        <v>31</v>
      </c>
      <c r="V71" s="20">
        <v>133</v>
      </c>
      <c r="W71" s="20">
        <f t="shared" si="37"/>
        <v>0.23308270676691728</v>
      </c>
      <c r="X71" s="20">
        <v>23</v>
      </c>
      <c r="Y71" s="20">
        <v>117</v>
      </c>
      <c r="Z71" s="20">
        <f t="shared" si="38"/>
        <v>0.19658119658119658</v>
      </c>
      <c r="AA71" s="10"/>
      <c r="AB71" s="10"/>
      <c r="AC71" s="10"/>
      <c r="AD71" s="11"/>
    </row>
    <row r="72" spans="2:30">
      <c r="B72" s="131">
        <v>11</v>
      </c>
      <c r="C72" s="20">
        <v>14</v>
      </c>
      <c r="D72" s="20">
        <v>81</v>
      </c>
      <c r="E72" s="20">
        <f t="shared" si="32"/>
        <v>0.1728395061728395</v>
      </c>
      <c r="F72" s="20">
        <v>14</v>
      </c>
      <c r="G72" s="20">
        <v>102</v>
      </c>
      <c r="H72" s="20">
        <f t="shared" si="33"/>
        <v>0.13725490196078433</v>
      </c>
      <c r="I72" s="20">
        <v>14</v>
      </c>
      <c r="J72" s="20">
        <v>78</v>
      </c>
      <c r="K72" s="20">
        <f t="shared" si="24"/>
        <v>0.17948717948717949</v>
      </c>
      <c r="L72" s="20">
        <v>14</v>
      </c>
      <c r="M72" s="20">
        <v>112</v>
      </c>
      <c r="N72" s="20">
        <f t="shared" si="34"/>
        <v>0.125</v>
      </c>
      <c r="O72" s="20">
        <v>13</v>
      </c>
      <c r="P72" s="20">
        <v>115</v>
      </c>
      <c r="Q72" s="20">
        <f t="shared" si="35"/>
        <v>0.11304347826086956</v>
      </c>
      <c r="R72" s="20">
        <v>13</v>
      </c>
      <c r="S72" s="20">
        <v>144</v>
      </c>
      <c r="T72" s="20">
        <f t="shared" si="36"/>
        <v>9.0277777777777776E-2</v>
      </c>
      <c r="U72" s="20">
        <v>19</v>
      </c>
      <c r="V72" s="20">
        <v>97</v>
      </c>
      <c r="W72" s="20">
        <f t="shared" si="37"/>
        <v>0.19587628865979381</v>
      </c>
      <c r="X72" s="20">
        <v>13</v>
      </c>
      <c r="Y72" s="20">
        <v>109</v>
      </c>
      <c r="Z72" s="20">
        <f t="shared" si="38"/>
        <v>0.11926605504587157</v>
      </c>
      <c r="AA72" s="10"/>
      <c r="AB72" s="10"/>
      <c r="AC72" s="10"/>
      <c r="AD72" s="11"/>
    </row>
    <row r="73" spans="2:30">
      <c r="B73" s="131">
        <v>12</v>
      </c>
      <c r="C73" s="20">
        <v>19</v>
      </c>
      <c r="D73" s="20">
        <v>88</v>
      </c>
      <c r="E73" s="20">
        <f t="shared" si="32"/>
        <v>0.21590909090909091</v>
      </c>
      <c r="F73" s="20">
        <v>20</v>
      </c>
      <c r="G73" s="20">
        <v>121</v>
      </c>
      <c r="H73" s="20">
        <f t="shared" si="33"/>
        <v>0.16528925619834711</v>
      </c>
      <c r="I73" s="20">
        <v>19</v>
      </c>
      <c r="J73" s="20">
        <v>100</v>
      </c>
      <c r="K73" s="20">
        <f t="shared" si="24"/>
        <v>0.19</v>
      </c>
      <c r="L73" s="20">
        <v>7</v>
      </c>
      <c r="M73" s="20">
        <v>81</v>
      </c>
      <c r="N73" s="20">
        <f t="shared" si="34"/>
        <v>8.6419753086419748E-2</v>
      </c>
      <c r="O73" s="20">
        <v>26</v>
      </c>
      <c r="P73" s="20">
        <v>86</v>
      </c>
      <c r="Q73" s="20">
        <f t="shared" si="35"/>
        <v>0.30232558139534882</v>
      </c>
      <c r="R73" s="20">
        <v>7</v>
      </c>
      <c r="S73" s="20">
        <v>114</v>
      </c>
      <c r="T73" s="20">
        <f t="shared" si="36"/>
        <v>6.1403508771929821E-2</v>
      </c>
      <c r="U73" s="20">
        <v>20</v>
      </c>
      <c r="V73" s="20">
        <v>91</v>
      </c>
      <c r="W73" s="20">
        <f t="shared" si="37"/>
        <v>0.21978021978021978</v>
      </c>
      <c r="X73" s="20">
        <v>13</v>
      </c>
      <c r="Y73" s="20">
        <v>130</v>
      </c>
      <c r="Z73" s="20">
        <f t="shared" si="38"/>
        <v>0.1</v>
      </c>
      <c r="AA73" s="10"/>
      <c r="AB73" s="10"/>
      <c r="AC73" s="10"/>
      <c r="AD73" s="11"/>
    </row>
    <row r="74" spans="2:30">
      <c r="B74" s="131">
        <v>13</v>
      </c>
      <c r="C74" s="20">
        <v>18</v>
      </c>
      <c r="D74" s="20">
        <v>94</v>
      </c>
      <c r="E74" s="20">
        <f>C74/D74</f>
        <v>0.19148936170212766</v>
      </c>
      <c r="F74" s="20">
        <v>32</v>
      </c>
      <c r="G74" s="20">
        <v>104</v>
      </c>
      <c r="H74" s="20">
        <f>F74/G74</f>
        <v>0.30769230769230771</v>
      </c>
      <c r="I74" s="20">
        <v>19</v>
      </c>
      <c r="J74" s="20">
        <v>113</v>
      </c>
      <c r="K74" s="20">
        <f t="shared" si="24"/>
        <v>0.16814159292035399</v>
      </c>
      <c r="L74" s="20">
        <v>14</v>
      </c>
      <c r="M74" s="20">
        <v>67</v>
      </c>
      <c r="N74" s="20">
        <f>L74/M74</f>
        <v>0.20895522388059701</v>
      </c>
      <c r="O74" s="20">
        <v>23</v>
      </c>
      <c r="P74" s="20">
        <v>88</v>
      </c>
      <c r="Q74" s="20">
        <f>O74/P74</f>
        <v>0.26136363636363635</v>
      </c>
      <c r="R74" s="20">
        <v>14</v>
      </c>
      <c r="S74" s="20">
        <v>107</v>
      </c>
      <c r="T74" s="20">
        <f>R74/S74</f>
        <v>0.13084112149532709</v>
      </c>
      <c r="U74" s="20">
        <v>23</v>
      </c>
      <c r="V74" s="20">
        <v>91</v>
      </c>
      <c r="W74" s="20">
        <f>U74/V74</f>
        <v>0.25274725274725274</v>
      </c>
      <c r="X74" s="20">
        <v>20</v>
      </c>
      <c r="Y74" s="20">
        <v>96</v>
      </c>
      <c r="Z74" s="20">
        <f>X74/Y74</f>
        <v>0.20833333333333334</v>
      </c>
      <c r="AA74" s="10"/>
      <c r="AB74" s="10"/>
      <c r="AC74" s="10"/>
      <c r="AD74" s="11"/>
    </row>
    <row r="75" spans="2:30">
      <c r="B75" s="131">
        <v>14</v>
      </c>
      <c r="C75" s="20">
        <v>14</v>
      </c>
      <c r="D75" s="20">
        <v>69</v>
      </c>
      <c r="E75" s="20">
        <f t="shared" ref="E75:E79" si="39">C75/D75</f>
        <v>0.20289855072463769</v>
      </c>
      <c r="F75" s="20">
        <v>23</v>
      </c>
      <c r="G75" s="20">
        <v>117</v>
      </c>
      <c r="H75" s="20">
        <f t="shared" ref="H75:H79" si="40">F75/G75</f>
        <v>0.19658119658119658</v>
      </c>
      <c r="I75" s="20">
        <v>27</v>
      </c>
      <c r="J75" s="20">
        <v>103</v>
      </c>
      <c r="K75" s="20">
        <f t="shared" si="24"/>
        <v>0.26213592233009708</v>
      </c>
      <c r="L75" s="20">
        <v>9</v>
      </c>
      <c r="M75" s="20">
        <v>96</v>
      </c>
      <c r="N75" s="20">
        <f t="shared" ref="N75:N79" si="41">L75/M75</f>
        <v>9.375E-2</v>
      </c>
      <c r="O75" s="20">
        <v>19</v>
      </c>
      <c r="P75" s="20">
        <v>86</v>
      </c>
      <c r="Q75" s="20">
        <f t="shared" ref="Q75:Q79" si="42">O75/P75</f>
        <v>0.22093023255813954</v>
      </c>
      <c r="R75" s="20">
        <v>14</v>
      </c>
      <c r="S75" s="20">
        <v>122</v>
      </c>
      <c r="T75" s="20">
        <f t="shared" ref="T75:T79" si="43">R75/S75</f>
        <v>0.11475409836065574</v>
      </c>
      <c r="U75" s="20">
        <v>20</v>
      </c>
      <c r="V75" s="20">
        <v>115</v>
      </c>
      <c r="W75" s="20">
        <f t="shared" ref="W75:W79" si="44">U75/V75</f>
        <v>0.17391304347826086</v>
      </c>
      <c r="X75" s="20">
        <v>7</v>
      </c>
      <c r="Y75" s="20">
        <v>106</v>
      </c>
      <c r="Z75" s="20">
        <f t="shared" ref="Z75:Z79" si="45">X75/Y75</f>
        <v>6.6037735849056603E-2</v>
      </c>
      <c r="AA75" s="10"/>
      <c r="AB75" s="10"/>
      <c r="AC75" s="10"/>
      <c r="AD75" s="11"/>
    </row>
    <row r="76" spans="2:30">
      <c r="B76" s="131">
        <v>15</v>
      </c>
      <c r="C76" s="20">
        <v>32</v>
      </c>
      <c r="D76" s="20">
        <v>110</v>
      </c>
      <c r="E76" s="20">
        <f t="shared" si="39"/>
        <v>0.29090909090909089</v>
      </c>
      <c r="F76" s="20">
        <v>9</v>
      </c>
      <c r="G76" s="20">
        <v>109</v>
      </c>
      <c r="H76" s="20">
        <f t="shared" si="40"/>
        <v>8.2568807339449546E-2</v>
      </c>
      <c r="I76" s="20">
        <v>17</v>
      </c>
      <c r="J76" s="20">
        <v>73</v>
      </c>
      <c r="K76" s="20">
        <f t="shared" si="24"/>
        <v>0.23287671232876711</v>
      </c>
      <c r="L76" s="20">
        <v>9</v>
      </c>
      <c r="M76" s="20">
        <v>99</v>
      </c>
      <c r="N76" s="20">
        <f t="shared" si="41"/>
        <v>9.0909090909090912E-2</v>
      </c>
      <c r="O76" s="20">
        <v>23</v>
      </c>
      <c r="P76" s="20">
        <v>112</v>
      </c>
      <c r="Q76" s="20">
        <f t="shared" si="42"/>
        <v>0.20535714285714285</v>
      </c>
      <c r="R76" s="20">
        <v>14</v>
      </c>
      <c r="S76" s="20">
        <v>134</v>
      </c>
      <c r="T76" s="20">
        <f t="shared" si="43"/>
        <v>0.1044776119402985</v>
      </c>
      <c r="U76" s="20">
        <v>37</v>
      </c>
      <c r="V76" s="20">
        <v>121</v>
      </c>
      <c r="W76" s="20">
        <f t="shared" si="44"/>
        <v>0.30578512396694213</v>
      </c>
      <c r="X76" s="20">
        <v>19</v>
      </c>
      <c r="Y76" s="20">
        <v>117</v>
      </c>
      <c r="Z76" s="20">
        <f t="shared" si="45"/>
        <v>0.1623931623931624</v>
      </c>
      <c r="AA76" s="10"/>
      <c r="AB76" s="10"/>
      <c r="AC76" s="10"/>
      <c r="AD76" s="11"/>
    </row>
    <row r="77" spans="2:30">
      <c r="B77" s="131">
        <v>16</v>
      </c>
      <c r="C77" s="20">
        <v>14</v>
      </c>
      <c r="D77" s="20">
        <v>87</v>
      </c>
      <c r="E77" s="20">
        <f t="shared" si="39"/>
        <v>0.16091954022988506</v>
      </c>
      <c r="F77" s="20">
        <v>20</v>
      </c>
      <c r="G77" s="20">
        <v>152</v>
      </c>
      <c r="H77" s="20">
        <f t="shared" si="40"/>
        <v>0.13157894736842105</v>
      </c>
      <c r="I77" s="20">
        <v>13</v>
      </c>
      <c r="J77" s="20">
        <v>77</v>
      </c>
      <c r="K77" s="20">
        <f t="shared" si="24"/>
        <v>0.16883116883116883</v>
      </c>
      <c r="L77" s="20">
        <v>7</v>
      </c>
      <c r="M77" s="20">
        <v>103</v>
      </c>
      <c r="N77" s="20">
        <f t="shared" si="41"/>
        <v>6.7961165048543687E-2</v>
      </c>
      <c r="O77" s="20">
        <v>26</v>
      </c>
      <c r="P77" s="20">
        <v>99</v>
      </c>
      <c r="Q77" s="20">
        <f t="shared" si="42"/>
        <v>0.26262626262626265</v>
      </c>
      <c r="R77" s="20">
        <v>23</v>
      </c>
      <c r="S77" s="20">
        <v>126</v>
      </c>
      <c r="T77" s="20">
        <f t="shared" si="43"/>
        <v>0.18253968253968253</v>
      </c>
      <c r="U77" s="20">
        <v>43</v>
      </c>
      <c r="V77" s="20">
        <v>116</v>
      </c>
      <c r="W77" s="20">
        <f t="shared" si="44"/>
        <v>0.37068965517241381</v>
      </c>
      <c r="X77" s="20">
        <v>14</v>
      </c>
      <c r="Y77" s="20">
        <v>138</v>
      </c>
      <c r="Z77" s="20">
        <f t="shared" si="45"/>
        <v>0.10144927536231885</v>
      </c>
      <c r="AA77" s="10"/>
      <c r="AB77" s="10"/>
      <c r="AC77" s="10"/>
      <c r="AD77" s="11"/>
    </row>
    <row r="78" spans="2:30">
      <c r="B78" s="131">
        <v>17</v>
      </c>
      <c r="C78" s="20">
        <v>20</v>
      </c>
      <c r="D78" s="20">
        <v>95</v>
      </c>
      <c r="E78" s="20">
        <f t="shared" si="39"/>
        <v>0.21052631578947367</v>
      </c>
      <c r="F78" s="20">
        <v>9</v>
      </c>
      <c r="G78" s="20">
        <v>117</v>
      </c>
      <c r="H78" s="20">
        <f t="shared" si="40"/>
        <v>7.6923076923076927E-2</v>
      </c>
      <c r="I78" s="20">
        <v>14</v>
      </c>
      <c r="J78" s="20">
        <v>99</v>
      </c>
      <c r="K78" s="20">
        <f t="shared" si="24"/>
        <v>0.14141414141414141</v>
      </c>
      <c r="L78" s="20">
        <v>7</v>
      </c>
      <c r="M78" s="20">
        <v>123</v>
      </c>
      <c r="N78" s="20">
        <f t="shared" si="41"/>
        <v>5.6910569105691054E-2</v>
      </c>
      <c r="O78" s="20">
        <v>33</v>
      </c>
      <c r="P78" s="20">
        <v>113</v>
      </c>
      <c r="Q78" s="20">
        <f t="shared" si="42"/>
        <v>0.29203539823008851</v>
      </c>
      <c r="R78" s="20">
        <v>36</v>
      </c>
      <c r="S78" s="20">
        <v>96</v>
      </c>
      <c r="T78" s="20">
        <f t="shared" si="43"/>
        <v>0.375</v>
      </c>
      <c r="U78" s="20">
        <v>20</v>
      </c>
      <c r="V78" s="20">
        <v>98</v>
      </c>
      <c r="W78" s="20">
        <f t="shared" si="44"/>
        <v>0.20408163265306123</v>
      </c>
      <c r="X78" s="20">
        <v>14</v>
      </c>
      <c r="Y78" s="20">
        <v>155</v>
      </c>
      <c r="Z78" s="20">
        <f t="shared" si="45"/>
        <v>9.0322580645161285E-2</v>
      </c>
      <c r="AA78" s="10"/>
      <c r="AB78" s="10"/>
      <c r="AC78" s="10"/>
      <c r="AD78" s="11"/>
    </row>
    <row r="79" spans="2:30">
      <c r="B79" s="131">
        <v>18</v>
      </c>
      <c r="C79" s="20">
        <v>19</v>
      </c>
      <c r="D79" s="20">
        <v>79</v>
      </c>
      <c r="E79" s="20">
        <f t="shared" si="39"/>
        <v>0.24050632911392406</v>
      </c>
      <c r="F79" s="20">
        <v>14</v>
      </c>
      <c r="G79" s="20">
        <v>114</v>
      </c>
      <c r="H79" s="20">
        <f t="shared" si="40"/>
        <v>0.12280701754385964</v>
      </c>
      <c r="I79" s="20">
        <v>23</v>
      </c>
      <c r="J79" s="20">
        <v>81</v>
      </c>
      <c r="K79" s="20">
        <f t="shared" si="24"/>
        <v>0.2839506172839506</v>
      </c>
      <c r="L79" s="20">
        <v>7</v>
      </c>
      <c r="M79" s="20">
        <v>90</v>
      </c>
      <c r="N79" s="20">
        <f t="shared" si="41"/>
        <v>7.7777777777777779E-2</v>
      </c>
      <c r="O79" s="20">
        <v>23</v>
      </c>
      <c r="P79" s="20">
        <v>94</v>
      </c>
      <c r="Q79" s="20">
        <f t="shared" si="42"/>
        <v>0.24468085106382978</v>
      </c>
      <c r="R79" s="20">
        <v>1</v>
      </c>
      <c r="S79" s="20">
        <v>127</v>
      </c>
      <c r="T79" s="20">
        <f t="shared" si="43"/>
        <v>7.874015748031496E-3</v>
      </c>
      <c r="U79" s="20">
        <v>20</v>
      </c>
      <c r="V79" s="20">
        <v>85</v>
      </c>
      <c r="W79" s="20">
        <f t="shared" si="44"/>
        <v>0.23529411764705882</v>
      </c>
      <c r="X79" s="20">
        <v>20</v>
      </c>
      <c r="Y79" s="20">
        <v>115</v>
      </c>
      <c r="Z79" s="20">
        <f t="shared" si="45"/>
        <v>0.17391304347826086</v>
      </c>
      <c r="AA79" s="10"/>
      <c r="AB79" s="10"/>
      <c r="AC79" s="10"/>
      <c r="AD79" s="11"/>
    </row>
    <row r="80" spans="2:30">
      <c r="B80" s="131">
        <v>19</v>
      </c>
      <c r="C80" s="20">
        <v>20</v>
      </c>
      <c r="D80" s="20">
        <v>76</v>
      </c>
      <c r="E80" s="20">
        <f>C80/D80</f>
        <v>0.26315789473684209</v>
      </c>
      <c r="F80" s="20">
        <v>7</v>
      </c>
      <c r="G80" s="20">
        <v>113</v>
      </c>
      <c r="H80" s="20">
        <f>F80/G80</f>
        <v>6.1946902654867256E-2</v>
      </c>
      <c r="I80" s="20">
        <v>20</v>
      </c>
      <c r="J80" s="20">
        <v>76</v>
      </c>
      <c r="K80" s="20">
        <f t="shared" si="24"/>
        <v>0.26315789473684209</v>
      </c>
      <c r="L80" s="20">
        <v>13</v>
      </c>
      <c r="M80" s="20">
        <v>109</v>
      </c>
      <c r="N80" s="20">
        <f>L80/M80</f>
        <v>0.11926605504587157</v>
      </c>
      <c r="O80" s="20">
        <v>18</v>
      </c>
      <c r="P80" s="20">
        <v>104</v>
      </c>
      <c r="Q80" s="20">
        <f>O80/P80</f>
        <v>0.17307692307692307</v>
      </c>
      <c r="R80" s="20">
        <v>14</v>
      </c>
      <c r="S80" s="20">
        <v>133</v>
      </c>
      <c r="T80" s="20">
        <f>R80/S80</f>
        <v>0.10526315789473684</v>
      </c>
      <c r="U80" s="20">
        <v>28</v>
      </c>
      <c r="V80" s="20">
        <v>103</v>
      </c>
      <c r="W80" s="20">
        <f>U80/V80</f>
        <v>0.27184466019417475</v>
      </c>
      <c r="X80" s="20">
        <v>7</v>
      </c>
      <c r="Y80" s="20">
        <v>139</v>
      </c>
      <c r="Z80" s="20">
        <f>X80/Y80</f>
        <v>5.0359712230215826E-2</v>
      </c>
      <c r="AA80" s="10"/>
      <c r="AB80" s="10"/>
      <c r="AC80" s="10"/>
      <c r="AD80" s="11"/>
    </row>
    <row r="81" spans="2:30">
      <c r="B81" s="131">
        <v>20</v>
      </c>
      <c r="C81" s="20">
        <v>26</v>
      </c>
      <c r="D81" s="20">
        <v>79</v>
      </c>
      <c r="E81" s="20">
        <f t="shared" ref="E81:E85" si="46">C81/D81</f>
        <v>0.32911392405063289</v>
      </c>
      <c r="F81" s="20">
        <v>13</v>
      </c>
      <c r="G81" s="20">
        <v>98</v>
      </c>
      <c r="H81" s="20">
        <f t="shared" ref="H81:H85" si="47">F81/G81</f>
        <v>0.1326530612244898</v>
      </c>
      <c r="I81" s="20">
        <v>20</v>
      </c>
      <c r="J81" s="20">
        <v>77</v>
      </c>
      <c r="K81" s="20">
        <f t="shared" si="24"/>
        <v>0.25974025974025972</v>
      </c>
      <c r="L81" s="20">
        <v>13</v>
      </c>
      <c r="M81" s="20">
        <v>55</v>
      </c>
      <c r="N81" s="20">
        <f t="shared" ref="N81:N85" si="48">L81/M81</f>
        <v>0.23636363636363636</v>
      </c>
      <c r="O81" s="20">
        <v>32</v>
      </c>
      <c r="P81" s="20">
        <v>98</v>
      </c>
      <c r="Q81" s="20">
        <f t="shared" ref="Q81:Q85" si="49">O81/P81</f>
        <v>0.32653061224489793</v>
      </c>
      <c r="R81" s="20">
        <v>9</v>
      </c>
      <c r="S81" s="20">
        <v>115</v>
      </c>
      <c r="T81" s="20">
        <f t="shared" ref="T81:T85" si="50">R81/S81</f>
        <v>7.8260869565217397E-2</v>
      </c>
      <c r="U81" s="20">
        <v>36</v>
      </c>
      <c r="V81" s="20">
        <v>94</v>
      </c>
      <c r="W81" s="20">
        <f t="shared" ref="W81:W85" si="51">U81/V81</f>
        <v>0.38297872340425532</v>
      </c>
      <c r="X81" s="20">
        <v>13</v>
      </c>
      <c r="Y81" s="20">
        <v>107</v>
      </c>
      <c r="Z81" s="20">
        <f t="shared" ref="Z81:Z85" si="52">X81/Y81</f>
        <v>0.12149532710280374</v>
      </c>
      <c r="AA81" s="10"/>
      <c r="AB81" s="10"/>
      <c r="AC81" s="10"/>
      <c r="AD81" s="11"/>
    </row>
    <row r="82" spans="2:30">
      <c r="B82" s="131">
        <v>21</v>
      </c>
      <c r="C82" s="20">
        <v>23</v>
      </c>
      <c r="D82" s="20">
        <v>78</v>
      </c>
      <c r="E82" s="20">
        <f t="shared" si="46"/>
        <v>0.29487179487179488</v>
      </c>
      <c r="F82" s="20">
        <v>14</v>
      </c>
      <c r="G82" s="20">
        <v>84</v>
      </c>
      <c r="H82" s="20">
        <f t="shared" si="47"/>
        <v>0.16666666666666666</v>
      </c>
      <c r="I82" s="20">
        <v>14</v>
      </c>
      <c r="J82" s="20">
        <v>90</v>
      </c>
      <c r="K82" s="20">
        <f t="shared" si="24"/>
        <v>0.15555555555555556</v>
      </c>
      <c r="L82" s="20">
        <v>20</v>
      </c>
      <c r="M82" s="20">
        <v>98</v>
      </c>
      <c r="N82" s="20">
        <f t="shared" si="48"/>
        <v>0.20408163265306123</v>
      </c>
      <c r="O82" s="20">
        <v>26</v>
      </c>
      <c r="P82" s="20">
        <v>131</v>
      </c>
      <c r="Q82" s="20">
        <f t="shared" si="49"/>
        <v>0.19847328244274809</v>
      </c>
      <c r="R82" s="20">
        <v>14</v>
      </c>
      <c r="S82" s="20">
        <v>133</v>
      </c>
      <c r="T82" s="20">
        <f t="shared" si="50"/>
        <v>0.10526315789473684</v>
      </c>
      <c r="U82" s="20">
        <v>23</v>
      </c>
      <c r="V82" s="20">
        <v>103</v>
      </c>
      <c r="W82" s="20">
        <f t="shared" si="51"/>
        <v>0.22330097087378642</v>
      </c>
      <c r="X82" s="20">
        <v>9</v>
      </c>
      <c r="Y82" s="20">
        <v>116</v>
      </c>
      <c r="Z82" s="20">
        <f t="shared" si="52"/>
        <v>7.7586206896551727E-2</v>
      </c>
      <c r="AA82" s="10"/>
      <c r="AB82" s="22"/>
      <c r="AC82" s="382" t="s">
        <v>8</v>
      </c>
      <c r="AD82" s="383"/>
    </row>
    <row r="83" spans="2:30">
      <c r="B83" s="131">
        <v>22</v>
      </c>
      <c r="C83" s="20">
        <v>19</v>
      </c>
      <c r="D83" s="20">
        <v>55</v>
      </c>
      <c r="E83" s="20">
        <f t="shared" si="46"/>
        <v>0.34545454545454546</v>
      </c>
      <c r="F83" s="20">
        <v>14</v>
      </c>
      <c r="G83" s="20">
        <v>113</v>
      </c>
      <c r="H83" s="20">
        <f t="shared" si="47"/>
        <v>0.12389380530973451</v>
      </c>
      <c r="I83" s="20">
        <v>14</v>
      </c>
      <c r="J83" s="20">
        <v>86</v>
      </c>
      <c r="K83" s="20">
        <f t="shared" si="24"/>
        <v>0.16279069767441862</v>
      </c>
      <c r="L83" s="20">
        <v>7</v>
      </c>
      <c r="M83" s="20">
        <v>90</v>
      </c>
      <c r="N83" s="20">
        <f t="shared" si="48"/>
        <v>7.7777777777777779E-2</v>
      </c>
      <c r="O83" s="20">
        <v>14</v>
      </c>
      <c r="P83" s="20">
        <v>103</v>
      </c>
      <c r="Q83" s="20">
        <f t="shared" si="49"/>
        <v>0.13592233009708737</v>
      </c>
      <c r="R83" s="20">
        <v>18</v>
      </c>
      <c r="S83" s="20">
        <v>128</v>
      </c>
      <c r="T83" s="20">
        <f t="shared" si="50"/>
        <v>0.140625</v>
      </c>
      <c r="U83" s="20">
        <v>23</v>
      </c>
      <c r="V83" s="20">
        <v>95</v>
      </c>
      <c r="W83" s="20">
        <f t="shared" si="51"/>
        <v>0.24210526315789474</v>
      </c>
      <c r="X83" s="20">
        <v>20</v>
      </c>
      <c r="Y83" s="20">
        <v>108</v>
      </c>
      <c r="Z83" s="20">
        <f t="shared" si="52"/>
        <v>0.18518518518518517</v>
      </c>
      <c r="AA83" s="10"/>
      <c r="AB83" s="22"/>
      <c r="AC83" s="181" t="s">
        <v>16</v>
      </c>
      <c r="AD83" s="21" t="s">
        <v>17</v>
      </c>
    </row>
    <row r="84" spans="2:30">
      <c r="B84" s="131">
        <v>23</v>
      </c>
      <c r="C84" s="20">
        <v>20</v>
      </c>
      <c r="D84" s="20">
        <v>111</v>
      </c>
      <c r="E84" s="20">
        <f t="shared" si="46"/>
        <v>0.18018018018018017</v>
      </c>
      <c r="F84" s="20">
        <v>18</v>
      </c>
      <c r="G84" s="20">
        <v>128</v>
      </c>
      <c r="H84" s="20">
        <f t="shared" si="47"/>
        <v>0.140625</v>
      </c>
      <c r="I84" s="20">
        <v>19</v>
      </c>
      <c r="J84" s="20">
        <v>76</v>
      </c>
      <c r="K84" s="20">
        <f t="shared" si="24"/>
        <v>0.25</v>
      </c>
      <c r="L84" s="20">
        <v>9</v>
      </c>
      <c r="M84" s="20">
        <v>98</v>
      </c>
      <c r="N84" s="20">
        <f t="shared" si="48"/>
        <v>9.1836734693877556E-2</v>
      </c>
      <c r="O84" s="20">
        <v>14</v>
      </c>
      <c r="P84" s="20">
        <v>103</v>
      </c>
      <c r="Q84" s="20">
        <f t="shared" si="49"/>
        <v>0.13592233009708737</v>
      </c>
      <c r="R84" s="20">
        <v>14</v>
      </c>
      <c r="S84" s="20">
        <v>134</v>
      </c>
      <c r="T84" s="20">
        <f t="shared" si="50"/>
        <v>0.1044776119402985</v>
      </c>
      <c r="U84" s="20">
        <v>19</v>
      </c>
      <c r="V84" s="20">
        <v>94</v>
      </c>
      <c r="W84" s="20">
        <f t="shared" si="51"/>
        <v>0.20212765957446807</v>
      </c>
      <c r="X84" s="20">
        <v>23</v>
      </c>
      <c r="Y84" s="20">
        <v>108</v>
      </c>
      <c r="Z84" s="20">
        <f t="shared" si="52"/>
        <v>0.21296296296296297</v>
      </c>
      <c r="AA84" s="10"/>
      <c r="AB84" s="22" t="s">
        <v>21</v>
      </c>
      <c r="AC84" s="22">
        <v>0.226457126570244</v>
      </c>
      <c r="AD84" s="155">
        <v>9.9607867713795342E-3</v>
      </c>
    </row>
    <row r="85" spans="2:30">
      <c r="B85" s="131">
        <v>24</v>
      </c>
      <c r="C85" s="20">
        <v>23</v>
      </c>
      <c r="D85" s="20">
        <v>100</v>
      </c>
      <c r="E85" s="20">
        <f t="shared" si="46"/>
        <v>0.23</v>
      </c>
      <c r="F85" s="20">
        <v>14</v>
      </c>
      <c r="G85" s="20">
        <v>107</v>
      </c>
      <c r="H85" s="20">
        <f t="shared" si="47"/>
        <v>0.13084112149532709</v>
      </c>
      <c r="I85" s="20">
        <v>13</v>
      </c>
      <c r="J85" s="20">
        <v>92</v>
      </c>
      <c r="K85" s="20">
        <f t="shared" si="24"/>
        <v>0.14130434782608695</v>
      </c>
      <c r="L85" s="20">
        <v>14</v>
      </c>
      <c r="M85" s="20">
        <v>107</v>
      </c>
      <c r="N85" s="20">
        <f t="shared" si="48"/>
        <v>0.13084112149532709</v>
      </c>
      <c r="O85" s="20">
        <v>7</v>
      </c>
      <c r="P85" s="20">
        <v>116</v>
      </c>
      <c r="Q85" s="20">
        <f t="shared" si="49"/>
        <v>6.0344827586206899E-2</v>
      </c>
      <c r="R85" s="20">
        <v>7</v>
      </c>
      <c r="S85" s="20">
        <v>106</v>
      </c>
      <c r="T85" s="20">
        <f t="shared" si="50"/>
        <v>6.6037735849056603E-2</v>
      </c>
      <c r="U85" s="20">
        <v>23</v>
      </c>
      <c r="V85" s="20">
        <v>116</v>
      </c>
      <c r="W85" s="20">
        <f t="shared" si="51"/>
        <v>0.19827586206896552</v>
      </c>
      <c r="X85" s="20">
        <v>9</v>
      </c>
      <c r="Y85" s="20">
        <v>113</v>
      </c>
      <c r="Z85" s="20">
        <f t="shared" si="52"/>
        <v>7.9646017699115043E-2</v>
      </c>
      <c r="AA85" s="10"/>
      <c r="AB85" s="22" t="s">
        <v>25</v>
      </c>
      <c r="AC85" s="22">
        <v>0.13067377841406372</v>
      </c>
      <c r="AD85" s="155">
        <v>4.7896991306972279E-3</v>
      </c>
    </row>
    <row r="86" spans="2:30">
      <c r="B86" s="131">
        <v>25</v>
      </c>
      <c r="C86" s="20">
        <v>23</v>
      </c>
      <c r="D86" s="20">
        <v>106</v>
      </c>
      <c r="E86" s="20">
        <f>C86/D86</f>
        <v>0.21698113207547171</v>
      </c>
      <c r="F86" s="20">
        <v>14</v>
      </c>
      <c r="G86" s="20">
        <v>62</v>
      </c>
      <c r="H86" s="20">
        <f>F86/G86</f>
        <v>0.22580645161290322</v>
      </c>
      <c r="I86" s="20">
        <v>19</v>
      </c>
      <c r="J86" s="20">
        <v>90</v>
      </c>
      <c r="K86" s="20">
        <f t="shared" si="24"/>
        <v>0.21111111111111111</v>
      </c>
      <c r="L86" s="20">
        <v>13</v>
      </c>
      <c r="M86" s="20">
        <v>102</v>
      </c>
      <c r="N86" s="20">
        <f>L86/M86</f>
        <v>0.12745098039215685</v>
      </c>
      <c r="O86" s="20">
        <v>20</v>
      </c>
      <c r="P86" s="20">
        <v>98</v>
      </c>
      <c r="Q86" s="20">
        <f>O86/P86</f>
        <v>0.20408163265306123</v>
      </c>
      <c r="R86" s="20">
        <v>13</v>
      </c>
      <c r="S86" s="20">
        <v>83</v>
      </c>
      <c r="T86" s="20">
        <f>R86/S86</f>
        <v>0.15662650602409639</v>
      </c>
      <c r="U86" s="20">
        <v>25</v>
      </c>
      <c r="V86" s="20">
        <v>110</v>
      </c>
      <c r="W86" s="20">
        <f>U86/V86</f>
        <v>0.22727272727272727</v>
      </c>
      <c r="X86" s="20">
        <v>7</v>
      </c>
      <c r="Y86" s="20">
        <v>128</v>
      </c>
      <c r="Z86" s="20">
        <f>X86/Y86</f>
        <v>5.46875E-2</v>
      </c>
      <c r="AA86" s="10"/>
      <c r="AB86" s="22" t="s">
        <v>22</v>
      </c>
      <c r="AC86" s="22">
        <v>0.21156657456898822</v>
      </c>
      <c r="AD86" s="155">
        <v>7.3322487864806163E-3</v>
      </c>
    </row>
    <row r="87" spans="2:30">
      <c r="B87" s="131">
        <v>26</v>
      </c>
      <c r="C87" s="20">
        <v>37</v>
      </c>
      <c r="D87" s="20">
        <v>85</v>
      </c>
      <c r="E87" s="20">
        <f t="shared" ref="E87:E91" si="53">C87/D87</f>
        <v>0.43529411764705883</v>
      </c>
      <c r="F87" s="20">
        <v>25</v>
      </c>
      <c r="G87" s="20">
        <v>97</v>
      </c>
      <c r="H87" s="20">
        <f t="shared" ref="H87:H91" si="54">F87/G87</f>
        <v>0.25773195876288657</v>
      </c>
      <c r="I87" s="20">
        <v>9</v>
      </c>
      <c r="J87" s="20">
        <v>90</v>
      </c>
      <c r="K87" s="20">
        <f t="shared" si="24"/>
        <v>0.1</v>
      </c>
      <c r="L87" s="20">
        <v>14</v>
      </c>
      <c r="M87" s="20">
        <v>109</v>
      </c>
      <c r="N87" s="20">
        <f t="shared" ref="N87:N91" si="55">L87/M87</f>
        <v>0.12844036697247707</v>
      </c>
      <c r="O87" s="20">
        <v>19</v>
      </c>
      <c r="P87" s="20">
        <v>105</v>
      </c>
      <c r="Q87" s="20">
        <f t="shared" ref="Q87:Q91" si="56">O87/P87</f>
        <v>0.18095238095238095</v>
      </c>
      <c r="R87" s="20">
        <v>14</v>
      </c>
      <c r="S87" s="20">
        <v>90</v>
      </c>
      <c r="T87" s="20">
        <f t="shared" ref="T87:T91" si="57">R87/S87</f>
        <v>0.15555555555555556</v>
      </c>
      <c r="U87" s="20">
        <v>25</v>
      </c>
      <c r="V87" s="20">
        <v>97</v>
      </c>
      <c r="W87" s="20">
        <f t="shared" ref="W87:W91" si="58">U87/V87</f>
        <v>0.25773195876288657</v>
      </c>
      <c r="X87" s="20">
        <v>20</v>
      </c>
      <c r="Y87" s="20">
        <v>115</v>
      </c>
      <c r="Z87" s="20">
        <f t="shared" ref="Z87:Z91" si="59">X87/Y87</f>
        <v>0.17391304347826086</v>
      </c>
      <c r="AA87" s="10"/>
      <c r="AB87" s="22" t="s">
        <v>26</v>
      </c>
      <c r="AC87" s="22">
        <v>0.16124125849744281</v>
      </c>
      <c r="AD87" s="155">
        <v>8.1003906521695153E-3</v>
      </c>
    </row>
    <row r="88" spans="2:30">
      <c r="B88" s="131">
        <v>27</v>
      </c>
      <c r="C88" s="20">
        <v>23</v>
      </c>
      <c r="D88" s="20">
        <v>116</v>
      </c>
      <c r="E88" s="20">
        <f t="shared" si="53"/>
        <v>0.19827586206896552</v>
      </c>
      <c r="F88" s="20">
        <v>7</v>
      </c>
      <c r="G88" s="20">
        <v>121</v>
      </c>
      <c r="H88" s="20">
        <f t="shared" si="54"/>
        <v>5.7851239669421489E-2</v>
      </c>
      <c r="I88" s="20">
        <v>13</v>
      </c>
      <c r="J88" s="20">
        <v>98</v>
      </c>
      <c r="K88" s="20">
        <f t="shared" si="24"/>
        <v>0.1326530612244898</v>
      </c>
      <c r="L88" s="20">
        <v>9</v>
      </c>
      <c r="M88" s="20">
        <v>97</v>
      </c>
      <c r="N88" s="20">
        <f t="shared" si="55"/>
        <v>9.2783505154639179E-2</v>
      </c>
      <c r="O88" s="20">
        <v>20</v>
      </c>
      <c r="P88" s="20">
        <v>115</v>
      </c>
      <c r="Q88" s="20">
        <f t="shared" si="56"/>
        <v>0.17391304347826086</v>
      </c>
      <c r="R88" s="20">
        <v>7</v>
      </c>
      <c r="S88" s="20">
        <v>113</v>
      </c>
      <c r="T88" s="20">
        <f t="shared" si="57"/>
        <v>6.1946902654867256E-2</v>
      </c>
      <c r="U88" s="20">
        <v>14</v>
      </c>
      <c r="V88" s="20">
        <v>94</v>
      </c>
      <c r="W88" s="20">
        <f t="shared" si="58"/>
        <v>0.14893617021276595</v>
      </c>
      <c r="X88" s="20">
        <v>18</v>
      </c>
      <c r="Y88" s="20">
        <v>119</v>
      </c>
      <c r="Z88" s="20">
        <f t="shared" si="59"/>
        <v>0.15126050420168066</v>
      </c>
      <c r="AA88" s="10"/>
      <c r="AB88" s="22" t="s">
        <v>23</v>
      </c>
      <c r="AC88" s="22">
        <v>0.21483646314694663</v>
      </c>
      <c r="AD88" s="155">
        <v>8.3795716377347527E-3</v>
      </c>
    </row>
    <row r="89" spans="2:30">
      <c r="B89" s="131">
        <v>28</v>
      </c>
      <c r="C89" s="20">
        <v>33</v>
      </c>
      <c r="D89" s="20">
        <v>104</v>
      </c>
      <c r="E89" s="20">
        <f t="shared" si="53"/>
        <v>0.31730769230769229</v>
      </c>
      <c r="F89" s="20">
        <v>14</v>
      </c>
      <c r="G89" s="20">
        <v>131</v>
      </c>
      <c r="H89" s="20">
        <f t="shared" si="54"/>
        <v>0.10687022900763359</v>
      </c>
      <c r="I89" s="20">
        <v>26</v>
      </c>
      <c r="J89" s="20">
        <v>90</v>
      </c>
      <c r="K89" s="20">
        <f t="shared" si="24"/>
        <v>0.28888888888888886</v>
      </c>
      <c r="L89" s="20">
        <v>14</v>
      </c>
      <c r="M89" s="20">
        <v>91</v>
      </c>
      <c r="N89" s="20">
        <f t="shared" si="55"/>
        <v>0.15384615384615385</v>
      </c>
      <c r="O89" s="20">
        <v>14</v>
      </c>
      <c r="P89" s="20">
        <v>103</v>
      </c>
      <c r="Q89" s="20">
        <f t="shared" si="56"/>
        <v>0.13592233009708737</v>
      </c>
      <c r="R89" s="20">
        <v>20</v>
      </c>
      <c r="S89" s="20">
        <v>137</v>
      </c>
      <c r="T89" s="20">
        <f t="shared" si="57"/>
        <v>0.145985401459854</v>
      </c>
      <c r="U89" s="20">
        <v>18</v>
      </c>
      <c r="V89" s="20">
        <v>77</v>
      </c>
      <c r="W89" s="20">
        <f t="shared" si="58"/>
        <v>0.23376623376623376</v>
      </c>
      <c r="X89" s="20">
        <v>20</v>
      </c>
      <c r="Y89" s="20">
        <v>101</v>
      </c>
      <c r="Z89" s="20">
        <f t="shared" si="59"/>
        <v>0.19801980198019803</v>
      </c>
      <c r="AA89" s="10"/>
      <c r="AB89" s="22" t="s">
        <v>27</v>
      </c>
      <c r="AC89" s="22">
        <v>0.16439296321465463</v>
      </c>
      <c r="AD89" s="155">
        <v>1.1979147602634257E-2</v>
      </c>
    </row>
    <row r="90" spans="2:30">
      <c r="B90" s="131">
        <v>29</v>
      </c>
      <c r="C90" s="20">
        <v>36</v>
      </c>
      <c r="D90" s="20">
        <v>110</v>
      </c>
      <c r="E90" s="20">
        <f t="shared" si="53"/>
        <v>0.32727272727272727</v>
      </c>
      <c r="F90" s="20">
        <v>19</v>
      </c>
      <c r="G90" s="20">
        <v>106</v>
      </c>
      <c r="H90" s="20">
        <f t="shared" si="54"/>
        <v>0.17924528301886791</v>
      </c>
      <c r="I90" s="20">
        <v>19</v>
      </c>
      <c r="J90" s="20">
        <v>97</v>
      </c>
      <c r="K90" s="20">
        <f t="shared" si="24"/>
        <v>0.19587628865979381</v>
      </c>
      <c r="L90" s="20">
        <v>14</v>
      </c>
      <c r="M90" s="20">
        <v>110</v>
      </c>
      <c r="N90" s="20">
        <f t="shared" si="55"/>
        <v>0.12727272727272726</v>
      </c>
      <c r="O90" s="20">
        <v>32</v>
      </c>
      <c r="P90" s="20">
        <v>115</v>
      </c>
      <c r="Q90" s="20">
        <f t="shared" si="56"/>
        <v>0.27826086956521739</v>
      </c>
      <c r="R90" s="20">
        <v>7</v>
      </c>
      <c r="S90" s="20">
        <v>126</v>
      </c>
      <c r="T90" s="20">
        <f t="shared" si="57"/>
        <v>5.5555555555555552E-2</v>
      </c>
      <c r="U90" s="20">
        <v>18</v>
      </c>
      <c r="V90" s="20">
        <v>100</v>
      </c>
      <c r="W90" s="20">
        <f t="shared" si="58"/>
        <v>0.18</v>
      </c>
      <c r="X90" s="20">
        <v>13</v>
      </c>
      <c r="Y90" s="20">
        <v>119</v>
      </c>
      <c r="Z90" s="20">
        <f t="shared" si="59"/>
        <v>0.1092436974789916</v>
      </c>
      <c r="AA90" s="10"/>
      <c r="AB90" s="22" t="s">
        <v>24</v>
      </c>
      <c r="AC90" s="22">
        <v>0.23233441193746682</v>
      </c>
      <c r="AD90" s="155">
        <v>8.591880554498374E-3</v>
      </c>
    </row>
    <row r="91" spans="2:30">
      <c r="B91" s="131">
        <v>30</v>
      </c>
      <c r="C91" s="20">
        <v>19</v>
      </c>
      <c r="D91" s="20">
        <v>71</v>
      </c>
      <c r="E91" s="20">
        <f t="shared" si="53"/>
        <v>0.26760563380281688</v>
      </c>
      <c r="F91" s="20">
        <v>18</v>
      </c>
      <c r="G91" s="20">
        <v>123</v>
      </c>
      <c r="H91" s="20">
        <f t="shared" si="54"/>
        <v>0.14634146341463414</v>
      </c>
      <c r="I91" s="20">
        <v>14</v>
      </c>
      <c r="J91" s="20">
        <v>108</v>
      </c>
      <c r="K91" s="20">
        <f t="shared" si="24"/>
        <v>0.12962962962962962</v>
      </c>
      <c r="L91" s="20">
        <v>14</v>
      </c>
      <c r="M91" s="20">
        <v>78</v>
      </c>
      <c r="N91" s="20">
        <f t="shared" si="55"/>
        <v>0.17948717948717949</v>
      </c>
      <c r="O91" s="20">
        <v>20</v>
      </c>
      <c r="P91" s="20">
        <v>110</v>
      </c>
      <c r="Q91" s="20">
        <f t="shared" si="56"/>
        <v>0.18181818181818182</v>
      </c>
      <c r="R91" s="20">
        <v>14</v>
      </c>
      <c r="S91" s="20">
        <v>88</v>
      </c>
      <c r="T91" s="20">
        <f t="shared" si="57"/>
        <v>0.15909090909090909</v>
      </c>
      <c r="U91" s="20">
        <v>23</v>
      </c>
      <c r="V91" s="20">
        <v>106</v>
      </c>
      <c r="W91" s="20">
        <f t="shared" si="58"/>
        <v>0.21698113207547171</v>
      </c>
      <c r="X91" s="20">
        <v>9</v>
      </c>
      <c r="Y91" s="20">
        <v>125</v>
      </c>
      <c r="Z91" s="20">
        <f t="shared" si="59"/>
        <v>7.1999999999999995E-2</v>
      </c>
      <c r="AA91" s="10"/>
      <c r="AB91" s="22" t="s">
        <v>28</v>
      </c>
      <c r="AC91" s="22">
        <v>0.13411680692296676</v>
      </c>
      <c r="AD91" s="155">
        <v>4.875606151263881E-3</v>
      </c>
    </row>
    <row r="92" spans="2:30">
      <c r="B92" s="131">
        <v>31</v>
      </c>
      <c r="C92" s="20">
        <v>32</v>
      </c>
      <c r="D92" s="20">
        <v>90</v>
      </c>
      <c r="E92" s="20">
        <f>C92/D92</f>
        <v>0.35555555555555557</v>
      </c>
      <c r="F92" s="20">
        <v>13</v>
      </c>
      <c r="G92" s="20">
        <v>79</v>
      </c>
      <c r="H92" s="20">
        <f>F92/G92</f>
        <v>0.16455696202531644</v>
      </c>
      <c r="I92" s="20">
        <v>14</v>
      </c>
      <c r="J92" s="20">
        <v>87</v>
      </c>
      <c r="K92" s="20">
        <f t="shared" si="24"/>
        <v>0.16091954022988506</v>
      </c>
      <c r="L92" s="20">
        <v>14</v>
      </c>
      <c r="M92" s="20">
        <v>98</v>
      </c>
      <c r="N92" s="20">
        <f>L92/M92</f>
        <v>0.14285714285714285</v>
      </c>
      <c r="O92" s="20">
        <v>19</v>
      </c>
      <c r="P92" s="20">
        <v>90</v>
      </c>
      <c r="Q92" s="20">
        <f>O92/P92</f>
        <v>0.21111111111111111</v>
      </c>
      <c r="R92" s="20">
        <v>14</v>
      </c>
      <c r="S92" s="20">
        <v>85</v>
      </c>
      <c r="T92" s="20">
        <f>R92/S92</f>
        <v>0.16470588235294117</v>
      </c>
      <c r="U92" s="20">
        <v>20</v>
      </c>
      <c r="V92" s="20">
        <v>86</v>
      </c>
      <c r="W92" s="20">
        <f>U92/V92</f>
        <v>0.23255813953488372</v>
      </c>
      <c r="X92" s="20">
        <v>7</v>
      </c>
      <c r="Y92" s="20">
        <v>106</v>
      </c>
      <c r="Z92" s="20">
        <f>X92/Y92</f>
        <v>6.6037735849056603E-2</v>
      </c>
      <c r="AA92" s="10"/>
      <c r="AB92" s="10"/>
      <c r="AC92" s="10"/>
      <c r="AD92" s="11"/>
    </row>
    <row r="93" spans="2:30">
      <c r="B93" s="131">
        <v>32</v>
      </c>
      <c r="C93" s="20">
        <v>26</v>
      </c>
      <c r="D93" s="20">
        <v>68</v>
      </c>
      <c r="E93" s="20">
        <f t="shared" ref="E93:E97" si="60">C93/D93</f>
        <v>0.38235294117647056</v>
      </c>
      <c r="F93" s="20">
        <v>9</v>
      </c>
      <c r="G93" s="20">
        <v>138</v>
      </c>
      <c r="H93" s="20">
        <f t="shared" ref="H93:H97" si="61">F93/G93</f>
        <v>6.5217391304347824E-2</v>
      </c>
      <c r="I93" s="20">
        <v>25</v>
      </c>
      <c r="J93" s="20">
        <v>85</v>
      </c>
      <c r="K93" s="20">
        <f t="shared" si="24"/>
        <v>0.29411764705882354</v>
      </c>
      <c r="L93" s="20">
        <v>13</v>
      </c>
      <c r="M93" s="20">
        <v>96</v>
      </c>
      <c r="N93" s="20">
        <f t="shared" ref="N93:N97" si="62">L93/M93</f>
        <v>0.13541666666666666</v>
      </c>
      <c r="O93" s="20">
        <v>19</v>
      </c>
      <c r="P93" s="20">
        <v>99</v>
      </c>
      <c r="Q93" s="20">
        <f t="shared" ref="Q93:Q97" si="63">O93/P93</f>
        <v>0.19191919191919191</v>
      </c>
      <c r="R93" s="20">
        <v>9</v>
      </c>
      <c r="S93" s="20">
        <v>114</v>
      </c>
      <c r="T93" s="20">
        <f t="shared" ref="T93:T97" si="64">R93/S93</f>
        <v>7.8947368421052627E-2</v>
      </c>
      <c r="U93" s="20">
        <v>25</v>
      </c>
      <c r="V93" s="20">
        <v>110</v>
      </c>
      <c r="W93" s="20">
        <f t="shared" ref="W93:W97" si="65">U93/V93</f>
        <v>0.22727272727272727</v>
      </c>
      <c r="X93" s="20">
        <v>7</v>
      </c>
      <c r="Y93" s="20">
        <v>115</v>
      </c>
      <c r="Z93" s="20">
        <f t="shared" ref="Z93:Z97" si="66">X93/Y93</f>
        <v>6.0869565217391307E-2</v>
      </c>
      <c r="AA93" s="10"/>
      <c r="AB93" s="10"/>
      <c r="AC93" s="10"/>
      <c r="AD93" s="11"/>
    </row>
    <row r="94" spans="2:30">
      <c r="B94" s="131">
        <v>33</v>
      </c>
      <c r="C94" s="20">
        <v>26</v>
      </c>
      <c r="D94" s="20">
        <v>90</v>
      </c>
      <c r="E94" s="20">
        <f t="shared" si="60"/>
        <v>0.28888888888888886</v>
      </c>
      <c r="F94" s="20">
        <v>14</v>
      </c>
      <c r="G94" s="20">
        <v>103</v>
      </c>
      <c r="H94" s="20">
        <f t="shared" si="61"/>
        <v>0.13592233009708737</v>
      </c>
      <c r="I94" s="20">
        <v>15</v>
      </c>
      <c r="J94" s="20">
        <v>75</v>
      </c>
      <c r="K94" s="20">
        <f t="shared" ref="K94:K125" si="67">I94/J94</f>
        <v>0.2</v>
      </c>
      <c r="L94" s="20">
        <v>13</v>
      </c>
      <c r="M94" s="20">
        <v>135</v>
      </c>
      <c r="N94" s="20">
        <f t="shared" si="62"/>
        <v>9.6296296296296297E-2</v>
      </c>
      <c r="O94" s="20">
        <v>13</v>
      </c>
      <c r="P94" s="20">
        <v>93</v>
      </c>
      <c r="Q94" s="20">
        <f t="shared" si="63"/>
        <v>0.13978494623655913</v>
      </c>
      <c r="R94" s="20">
        <v>14</v>
      </c>
      <c r="S94" s="20">
        <v>135</v>
      </c>
      <c r="T94" s="20">
        <f t="shared" si="64"/>
        <v>0.1037037037037037</v>
      </c>
      <c r="U94" s="20">
        <v>31</v>
      </c>
      <c r="V94" s="20">
        <v>109</v>
      </c>
      <c r="W94" s="20">
        <f t="shared" si="65"/>
        <v>0.28440366972477066</v>
      </c>
      <c r="X94" s="20">
        <v>13</v>
      </c>
      <c r="Y94" s="20">
        <v>121</v>
      </c>
      <c r="Z94" s="20">
        <f t="shared" si="66"/>
        <v>0.10743801652892562</v>
      </c>
      <c r="AA94" s="10"/>
      <c r="AB94" s="10"/>
      <c r="AC94" s="10"/>
      <c r="AD94" s="11"/>
    </row>
    <row r="95" spans="2:30">
      <c r="B95" s="131">
        <v>34</v>
      </c>
      <c r="C95" s="20">
        <v>26</v>
      </c>
      <c r="D95" s="20">
        <v>88</v>
      </c>
      <c r="E95" s="20">
        <f t="shared" si="60"/>
        <v>0.29545454545454547</v>
      </c>
      <c r="F95" s="20">
        <v>14</v>
      </c>
      <c r="G95" s="20">
        <v>96</v>
      </c>
      <c r="H95" s="20">
        <f t="shared" si="61"/>
        <v>0.14583333333333334</v>
      </c>
      <c r="I95" s="20">
        <v>14</v>
      </c>
      <c r="J95" s="20">
        <v>84</v>
      </c>
      <c r="K95" s="20">
        <f t="shared" si="67"/>
        <v>0.16666666666666666</v>
      </c>
      <c r="L95" s="20">
        <v>14</v>
      </c>
      <c r="M95" s="20">
        <v>99</v>
      </c>
      <c r="N95" s="20">
        <f t="shared" si="62"/>
        <v>0.14141414141414141</v>
      </c>
      <c r="O95" s="20">
        <v>23</v>
      </c>
      <c r="P95" s="20">
        <v>95</v>
      </c>
      <c r="Q95" s="20">
        <f t="shared" si="63"/>
        <v>0.24210526315789474</v>
      </c>
      <c r="R95" s="20">
        <v>14</v>
      </c>
      <c r="S95" s="20">
        <v>108</v>
      </c>
      <c r="T95" s="20">
        <f t="shared" si="64"/>
        <v>0.12962962962962962</v>
      </c>
      <c r="U95" s="20">
        <v>20</v>
      </c>
      <c r="V95" s="20">
        <v>103</v>
      </c>
      <c r="W95" s="20">
        <f t="shared" si="65"/>
        <v>0.1941747572815534</v>
      </c>
      <c r="X95" s="20">
        <v>9</v>
      </c>
      <c r="Y95" s="20">
        <v>100</v>
      </c>
      <c r="Z95" s="20">
        <f t="shared" si="66"/>
        <v>0.09</v>
      </c>
      <c r="AA95" s="10"/>
      <c r="AB95" s="10"/>
      <c r="AC95" s="10"/>
      <c r="AD95" s="11"/>
    </row>
    <row r="96" spans="2:30">
      <c r="B96" s="131">
        <v>35</v>
      </c>
      <c r="C96" s="20">
        <v>25</v>
      </c>
      <c r="D96" s="20">
        <v>75</v>
      </c>
      <c r="E96" s="20">
        <f t="shared" si="60"/>
        <v>0.33333333333333331</v>
      </c>
      <c r="F96" s="20">
        <v>7</v>
      </c>
      <c r="G96" s="20">
        <v>129</v>
      </c>
      <c r="H96" s="20">
        <f t="shared" si="61"/>
        <v>5.4263565891472867E-2</v>
      </c>
      <c r="I96" s="20">
        <v>18</v>
      </c>
      <c r="J96" s="20">
        <v>91</v>
      </c>
      <c r="K96" s="20">
        <f t="shared" si="67"/>
        <v>0.19780219780219779</v>
      </c>
      <c r="L96" s="20">
        <v>7</v>
      </c>
      <c r="M96" s="20">
        <v>86</v>
      </c>
      <c r="N96" s="20">
        <f t="shared" si="62"/>
        <v>8.1395348837209308E-2</v>
      </c>
      <c r="O96" s="20">
        <v>14</v>
      </c>
      <c r="P96" s="20">
        <v>74</v>
      </c>
      <c r="Q96" s="20">
        <f t="shared" si="63"/>
        <v>0.1891891891891892</v>
      </c>
      <c r="R96" s="20">
        <v>14</v>
      </c>
      <c r="S96" s="20">
        <v>92</v>
      </c>
      <c r="T96" s="20">
        <f t="shared" si="64"/>
        <v>0.15217391304347827</v>
      </c>
      <c r="U96" s="20">
        <v>39</v>
      </c>
      <c r="V96" s="20">
        <v>58</v>
      </c>
      <c r="W96" s="20">
        <f t="shared" si="65"/>
        <v>0.67241379310344829</v>
      </c>
      <c r="X96" s="20">
        <v>9</v>
      </c>
      <c r="Y96" s="20">
        <v>131</v>
      </c>
      <c r="Z96" s="20">
        <f t="shared" si="66"/>
        <v>6.8702290076335881E-2</v>
      </c>
      <c r="AA96" s="10"/>
      <c r="AB96" s="10"/>
      <c r="AC96" s="10"/>
      <c r="AD96" s="11"/>
    </row>
    <row r="97" spans="2:30">
      <c r="B97" s="131">
        <v>36</v>
      </c>
      <c r="C97" s="20">
        <v>14</v>
      </c>
      <c r="D97" s="20">
        <v>49</v>
      </c>
      <c r="E97" s="20">
        <f t="shared" si="60"/>
        <v>0.2857142857142857</v>
      </c>
      <c r="F97" s="20">
        <v>9</v>
      </c>
      <c r="G97" s="20">
        <v>113</v>
      </c>
      <c r="H97" s="20">
        <f t="shared" si="61"/>
        <v>7.9646017699115043E-2</v>
      </c>
      <c r="I97" s="20">
        <v>9</v>
      </c>
      <c r="J97" s="20">
        <v>71</v>
      </c>
      <c r="K97" s="20">
        <f t="shared" si="67"/>
        <v>0.12676056338028169</v>
      </c>
      <c r="L97" s="20">
        <v>14</v>
      </c>
      <c r="M97" s="20">
        <v>49</v>
      </c>
      <c r="N97" s="20">
        <f t="shared" si="62"/>
        <v>0.2857142857142857</v>
      </c>
      <c r="O97" s="20">
        <v>23</v>
      </c>
      <c r="P97" s="20">
        <v>95</v>
      </c>
      <c r="Q97" s="20">
        <f t="shared" si="63"/>
        <v>0.24210526315789474</v>
      </c>
      <c r="R97" s="20">
        <v>9</v>
      </c>
      <c r="S97" s="20">
        <v>149</v>
      </c>
      <c r="T97" s="20">
        <f t="shared" si="64"/>
        <v>6.0402684563758392E-2</v>
      </c>
      <c r="U97" s="20">
        <v>7</v>
      </c>
      <c r="V97" s="20">
        <v>99</v>
      </c>
      <c r="W97" s="20">
        <f t="shared" si="65"/>
        <v>7.0707070707070704E-2</v>
      </c>
      <c r="X97" s="20">
        <v>13</v>
      </c>
      <c r="Y97" s="20">
        <v>135</v>
      </c>
      <c r="Z97" s="20">
        <f t="shared" si="66"/>
        <v>9.6296296296296297E-2</v>
      </c>
      <c r="AA97" s="10"/>
      <c r="AB97" s="10"/>
      <c r="AC97" s="10"/>
      <c r="AD97" s="11"/>
    </row>
    <row r="98" spans="2:30">
      <c r="B98" s="131">
        <v>37</v>
      </c>
      <c r="C98" s="20">
        <v>20</v>
      </c>
      <c r="D98" s="20">
        <v>73</v>
      </c>
      <c r="E98" s="20">
        <f>C98/D98</f>
        <v>0.27397260273972601</v>
      </c>
      <c r="F98" s="20">
        <v>20</v>
      </c>
      <c r="G98" s="20">
        <v>106</v>
      </c>
      <c r="H98" s="20">
        <f>F98/G98</f>
        <v>0.18867924528301888</v>
      </c>
      <c r="I98" s="20">
        <v>19</v>
      </c>
      <c r="J98" s="20">
        <v>98</v>
      </c>
      <c r="K98" s="20">
        <f t="shared" si="67"/>
        <v>0.19387755102040816</v>
      </c>
      <c r="L98" s="20">
        <v>14</v>
      </c>
      <c r="M98" s="20">
        <v>71</v>
      </c>
      <c r="N98" s="20">
        <f>L98/M98</f>
        <v>0.19718309859154928</v>
      </c>
      <c r="O98" s="20">
        <v>25</v>
      </c>
      <c r="P98" s="20">
        <v>85</v>
      </c>
      <c r="Q98" s="20">
        <f>O98/P98</f>
        <v>0.29411764705882354</v>
      </c>
      <c r="R98" s="20">
        <v>19</v>
      </c>
      <c r="S98" s="20">
        <v>119</v>
      </c>
      <c r="T98" s="20">
        <f>R98/S98</f>
        <v>0.15966386554621848</v>
      </c>
      <c r="U98" s="20">
        <v>20</v>
      </c>
      <c r="V98" s="20">
        <v>86</v>
      </c>
      <c r="W98" s="20">
        <f>U98/V98</f>
        <v>0.23255813953488372</v>
      </c>
      <c r="X98" s="20">
        <v>23</v>
      </c>
      <c r="Y98" s="20">
        <v>144</v>
      </c>
      <c r="Z98" s="20">
        <f>X98/Y98</f>
        <v>0.15972222222222221</v>
      </c>
      <c r="AA98" s="10"/>
      <c r="AB98" s="10"/>
      <c r="AC98" s="10"/>
      <c r="AD98" s="11"/>
    </row>
    <row r="99" spans="2:30">
      <c r="B99" s="131">
        <v>38</v>
      </c>
      <c r="C99" s="20">
        <v>14</v>
      </c>
      <c r="D99" s="20">
        <v>71</v>
      </c>
      <c r="E99" s="20">
        <f t="shared" ref="E99:E103" si="68">C99/D99</f>
        <v>0.19718309859154928</v>
      </c>
      <c r="F99" s="20">
        <v>18</v>
      </c>
      <c r="G99" s="20">
        <v>154</v>
      </c>
      <c r="H99" s="20">
        <f t="shared" ref="H99:H103" si="69">F99/G99</f>
        <v>0.11688311688311688</v>
      </c>
      <c r="I99" s="20">
        <v>9</v>
      </c>
      <c r="J99" s="20">
        <v>79</v>
      </c>
      <c r="K99" s="20">
        <f t="shared" si="67"/>
        <v>0.11392405063291139</v>
      </c>
      <c r="L99" s="20">
        <v>14</v>
      </c>
      <c r="M99" s="20">
        <v>66</v>
      </c>
      <c r="N99" s="20">
        <f t="shared" ref="N99:N103" si="70">L99/M99</f>
        <v>0.21212121212121213</v>
      </c>
      <c r="O99" s="20">
        <v>20</v>
      </c>
      <c r="P99" s="20">
        <v>96</v>
      </c>
      <c r="Q99" s="20">
        <f t="shared" ref="Q99:Q103" si="71">O99/P99</f>
        <v>0.20833333333333334</v>
      </c>
      <c r="R99" s="20">
        <v>14</v>
      </c>
      <c r="S99" s="20">
        <v>77</v>
      </c>
      <c r="T99" s="20">
        <f t="shared" ref="T99:T103" si="72">R99/S99</f>
        <v>0.18181818181818182</v>
      </c>
      <c r="U99" s="20">
        <v>20</v>
      </c>
      <c r="V99" s="20">
        <v>85</v>
      </c>
      <c r="W99" s="20">
        <f t="shared" ref="W99:W103" si="73">U99/V99</f>
        <v>0.23529411764705882</v>
      </c>
      <c r="X99" s="20">
        <v>13</v>
      </c>
      <c r="Y99" s="20">
        <v>116</v>
      </c>
      <c r="Z99" s="20">
        <f t="shared" ref="Z99:Z103" si="74">X99/Y99</f>
        <v>0.11206896551724138</v>
      </c>
      <c r="AA99" s="10"/>
      <c r="AB99" s="10"/>
      <c r="AC99" s="10"/>
      <c r="AD99" s="11"/>
    </row>
    <row r="100" spans="2:30">
      <c r="B100" s="131">
        <v>39</v>
      </c>
      <c r="C100" s="20">
        <v>23</v>
      </c>
      <c r="D100" s="20">
        <v>71</v>
      </c>
      <c r="E100" s="20">
        <f t="shared" si="68"/>
        <v>0.323943661971831</v>
      </c>
      <c r="F100" s="20">
        <v>20</v>
      </c>
      <c r="G100" s="20">
        <v>133</v>
      </c>
      <c r="H100" s="20">
        <f t="shared" si="69"/>
        <v>0.15037593984962405</v>
      </c>
      <c r="I100" s="20">
        <v>18</v>
      </c>
      <c r="J100" s="20">
        <v>71</v>
      </c>
      <c r="K100" s="20">
        <f t="shared" si="67"/>
        <v>0.25352112676056338</v>
      </c>
      <c r="L100" s="20">
        <v>7</v>
      </c>
      <c r="M100" s="20">
        <v>71</v>
      </c>
      <c r="N100" s="20">
        <f t="shared" si="70"/>
        <v>9.8591549295774641E-2</v>
      </c>
      <c r="O100" s="20">
        <v>18</v>
      </c>
      <c r="P100" s="20">
        <v>90</v>
      </c>
      <c r="Q100" s="20">
        <f t="shared" si="71"/>
        <v>0.2</v>
      </c>
      <c r="R100" s="20">
        <v>7</v>
      </c>
      <c r="S100" s="20">
        <v>92</v>
      </c>
      <c r="T100" s="20">
        <f t="shared" si="72"/>
        <v>7.6086956521739135E-2</v>
      </c>
      <c r="U100" s="20">
        <v>14</v>
      </c>
      <c r="V100" s="20">
        <v>122</v>
      </c>
      <c r="W100" s="20">
        <f t="shared" si="73"/>
        <v>0.11475409836065574</v>
      </c>
      <c r="X100" s="20">
        <v>13</v>
      </c>
      <c r="Y100" s="20">
        <v>112</v>
      </c>
      <c r="Z100" s="20">
        <f t="shared" si="74"/>
        <v>0.11607142857142858</v>
      </c>
      <c r="AA100" s="10"/>
      <c r="AB100" s="10"/>
      <c r="AC100" s="10"/>
      <c r="AD100" s="11"/>
    </row>
    <row r="101" spans="2:30">
      <c r="B101" s="131">
        <v>40</v>
      </c>
      <c r="C101" s="20">
        <v>20</v>
      </c>
      <c r="D101" s="20">
        <v>101</v>
      </c>
      <c r="E101" s="20">
        <f t="shared" si="68"/>
        <v>0.19801980198019803</v>
      </c>
      <c r="F101" s="20">
        <v>19</v>
      </c>
      <c r="G101" s="20">
        <v>113</v>
      </c>
      <c r="H101" s="20">
        <f t="shared" si="69"/>
        <v>0.16814159292035399</v>
      </c>
      <c r="I101" s="20">
        <v>13</v>
      </c>
      <c r="J101" s="20">
        <v>115</v>
      </c>
      <c r="K101" s="20">
        <f t="shared" si="67"/>
        <v>0.11304347826086956</v>
      </c>
      <c r="L101" s="20">
        <v>7</v>
      </c>
      <c r="M101" s="20">
        <v>113</v>
      </c>
      <c r="N101" s="20">
        <f t="shared" si="70"/>
        <v>6.1946902654867256E-2</v>
      </c>
      <c r="O101" s="20">
        <v>13</v>
      </c>
      <c r="P101" s="20">
        <v>83</v>
      </c>
      <c r="Q101" s="20">
        <f t="shared" si="71"/>
        <v>0.15662650602409639</v>
      </c>
      <c r="R101" s="20">
        <v>7</v>
      </c>
      <c r="S101" s="20">
        <v>110</v>
      </c>
      <c r="T101" s="20">
        <f t="shared" si="72"/>
        <v>6.363636363636363E-2</v>
      </c>
      <c r="U101" s="20">
        <v>19</v>
      </c>
      <c r="V101" s="20">
        <v>73</v>
      </c>
      <c r="W101" s="20">
        <f t="shared" si="73"/>
        <v>0.26027397260273971</v>
      </c>
      <c r="X101" s="20">
        <v>14</v>
      </c>
      <c r="Y101" s="20">
        <v>112</v>
      </c>
      <c r="Z101" s="20">
        <f t="shared" si="74"/>
        <v>0.125</v>
      </c>
      <c r="AA101" s="10"/>
      <c r="AB101" s="10"/>
      <c r="AC101" s="10"/>
      <c r="AD101" s="11"/>
    </row>
    <row r="102" spans="2:30">
      <c r="B102" s="131">
        <v>41</v>
      </c>
      <c r="C102" s="20">
        <v>14</v>
      </c>
      <c r="D102" s="20">
        <v>90</v>
      </c>
      <c r="E102" s="20">
        <f t="shared" si="68"/>
        <v>0.15555555555555556</v>
      </c>
      <c r="F102" s="20">
        <v>18</v>
      </c>
      <c r="G102" s="20">
        <v>106</v>
      </c>
      <c r="H102" s="20">
        <f t="shared" si="69"/>
        <v>0.16981132075471697</v>
      </c>
      <c r="I102" s="20">
        <v>13</v>
      </c>
      <c r="J102" s="20">
        <v>73</v>
      </c>
      <c r="K102" s="20">
        <f t="shared" si="67"/>
        <v>0.17808219178082191</v>
      </c>
      <c r="L102" s="20">
        <v>7</v>
      </c>
      <c r="M102" s="20">
        <v>110</v>
      </c>
      <c r="N102" s="20">
        <f t="shared" si="70"/>
        <v>6.363636363636363E-2</v>
      </c>
      <c r="O102" s="20">
        <v>23</v>
      </c>
      <c r="P102" s="20">
        <v>94</v>
      </c>
      <c r="Q102" s="20">
        <f t="shared" si="71"/>
        <v>0.24468085106382978</v>
      </c>
      <c r="R102" s="20">
        <v>13</v>
      </c>
      <c r="S102" s="20">
        <v>81</v>
      </c>
      <c r="T102" s="20">
        <f t="shared" si="72"/>
        <v>0.16049382716049382</v>
      </c>
      <c r="U102" s="20">
        <v>18</v>
      </c>
      <c r="V102" s="20">
        <v>106</v>
      </c>
      <c r="W102" s="20">
        <f t="shared" si="73"/>
        <v>0.16981132075471697</v>
      </c>
      <c r="X102" s="20">
        <v>20</v>
      </c>
      <c r="Y102" s="20">
        <v>106</v>
      </c>
      <c r="Z102" s="20">
        <f t="shared" si="74"/>
        <v>0.18867924528301888</v>
      </c>
      <c r="AA102" s="10"/>
      <c r="AB102" s="10"/>
      <c r="AC102" s="10"/>
      <c r="AD102" s="11"/>
    </row>
    <row r="103" spans="2:30">
      <c r="B103" s="131">
        <v>42</v>
      </c>
      <c r="C103" s="20">
        <v>20</v>
      </c>
      <c r="D103" s="20">
        <v>107</v>
      </c>
      <c r="E103" s="20">
        <f t="shared" si="68"/>
        <v>0.18691588785046728</v>
      </c>
      <c r="F103" s="20">
        <v>23</v>
      </c>
      <c r="G103" s="20">
        <v>154</v>
      </c>
      <c r="H103" s="20">
        <f t="shared" si="69"/>
        <v>0.14935064935064934</v>
      </c>
      <c r="I103" s="20">
        <v>19</v>
      </c>
      <c r="J103" s="20">
        <v>79</v>
      </c>
      <c r="K103" s="20">
        <f t="shared" si="67"/>
        <v>0.24050632911392406</v>
      </c>
      <c r="L103" s="20">
        <v>14</v>
      </c>
      <c r="M103" s="20">
        <v>73</v>
      </c>
      <c r="N103" s="20">
        <f t="shared" si="70"/>
        <v>0.19178082191780821</v>
      </c>
      <c r="O103" s="20">
        <v>23</v>
      </c>
      <c r="P103" s="20">
        <v>83</v>
      </c>
      <c r="Q103" s="20">
        <f t="shared" si="71"/>
        <v>0.27710843373493976</v>
      </c>
      <c r="R103" s="20">
        <v>9</v>
      </c>
      <c r="S103" s="20">
        <v>99</v>
      </c>
      <c r="T103" s="20">
        <f t="shared" si="72"/>
        <v>9.0909090909090912E-2</v>
      </c>
      <c r="U103" s="20">
        <v>20</v>
      </c>
      <c r="V103" s="20">
        <v>115</v>
      </c>
      <c r="W103" s="20">
        <f t="shared" si="73"/>
        <v>0.17391304347826086</v>
      </c>
      <c r="X103" s="20">
        <v>19</v>
      </c>
      <c r="Y103" s="20">
        <v>116</v>
      </c>
      <c r="Z103" s="20">
        <f t="shared" si="74"/>
        <v>0.16379310344827586</v>
      </c>
      <c r="AA103" s="10"/>
      <c r="AB103" s="10"/>
      <c r="AC103" s="10"/>
      <c r="AD103" s="11"/>
    </row>
    <row r="104" spans="2:30">
      <c r="B104" s="131">
        <v>43</v>
      </c>
      <c r="C104" s="20">
        <v>14</v>
      </c>
      <c r="D104" s="20">
        <v>44</v>
      </c>
      <c r="E104" s="20">
        <f>C104/D104</f>
        <v>0.31818181818181818</v>
      </c>
      <c r="F104" s="20">
        <v>14</v>
      </c>
      <c r="G104" s="20">
        <v>145</v>
      </c>
      <c r="H104" s="20">
        <f>F104/G104</f>
        <v>9.6551724137931033E-2</v>
      </c>
      <c r="I104" s="20">
        <v>14</v>
      </c>
      <c r="J104" s="20">
        <v>66</v>
      </c>
      <c r="K104" s="20">
        <f t="shared" si="67"/>
        <v>0.21212121212121213</v>
      </c>
      <c r="L104" s="20">
        <v>20</v>
      </c>
      <c r="M104" s="20">
        <v>69</v>
      </c>
      <c r="N104" s="20">
        <f>L104/M104</f>
        <v>0.28985507246376813</v>
      </c>
      <c r="O104" s="20">
        <v>18</v>
      </c>
      <c r="P104" s="20">
        <v>111</v>
      </c>
      <c r="Q104" s="20">
        <f>O104/P104</f>
        <v>0.16216216216216217</v>
      </c>
      <c r="R104" s="20">
        <v>23</v>
      </c>
      <c r="S104" s="20">
        <v>56</v>
      </c>
      <c r="T104" s="20">
        <f>R104/S104</f>
        <v>0.4107142857142857</v>
      </c>
      <c r="U104" s="20">
        <v>13</v>
      </c>
      <c r="V104" s="20">
        <v>122</v>
      </c>
      <c r="W104" s="20">
        <f>U104/V104</f>
        <v>0.10655737704918032</v>
      </c>
      <c r="X104" s="20">
        <v>7</v>
      </c>
      <c r="Y104" s="20">
        <v>139</v>
      </c>
      <c r="Z104" s="20">
        <f>X104/Y104</f>
        <v>5.0359712230215826E-2</v>
      </c>
      <c r="AA104" s="10"/>
      <c r="AB104" s="10"/>
      <c r="AC104" s="10"/>
      <c r="AD104" s="11"/>
    </row>
    <row r="105" spans="2:30">
      <c r="B105" s="131">
        <v>44</v>
      </c>
      <c r="C105" s="20">
        <v>18</v>
      </c>
      <c r="D105" s="20">
        <v>112</v>
      </c>
      <c r="E105" s="20">
        <f t="shared" ref="E105:E109" si="75">C105/D105</f>
        <v>0.16071428571428573</v>
      </c>
      <c r="F105" s="20">
        <v>13</v>
      </c>
      <c r="G105" s="20">
        <v>138</v>
      </c>
      <c r="H105" s="20">
        <f t="shared" ref="H105:H109" si="76">F105/G105</f>
        <v>9.420289855072464E-2</v>
      </c>
      <c r="I105" s="20">
        <v>7</v>
      </c>
      <c r="J105" s="20">
        <v>68</v>
      </c>
      <c r="K105" s="20">
        <f t="shared" si="67"/>
        <v>0.10294117647058823</v>
      </c>
      <c r="L105" s="20">
        <v>9</v>
      </c>
      <c r="M105" s="20">
        <v>93</v>
      </c>
      <c r="N105" s="20">
        <f t="shared" ref="N105:N109" si="77">L105/M105</f>
        <v>9.6774193548387094E-2</v>
      </c>
      <c r="O105" s="20">
        <v>23</v>
      </c>
      <c r="P105" s="20">
        <v>130</v>
      </c>
      <c r="Q105" s="20">
        <f t="shared" ref="Q105:Q109" si="78">O105/P105</f>
        <v>0.17692307692307693</v>
      </c>
      <c r="R105" s="20">
        <v>14</v>
      </c>
      <c r="S105" s="20">
        <v>111</v>
      </c>
      <c r="T105" s="20">
        <f t="shared" ref="T105:T109" si="79">R105/S105</f>
        <v>0.12612612612612611</v>
      </c>
      <c r="U105" s="20">
        <v>23</v>
      </c>
      <c r="V105" s="20">
        <v>103</v>
      </c>
      <c r="W105" s="20">
        <f t="shared" ref="W105:W109" si="80">U105/V105</f>
        <v>0.22330097087378642</v>
      </c>
      <c r="X105" s="20">
        <v>13</v>
      </c>
      <c r="Y105" s="20">
        <v>121</v>
      </c>
      <c r="Z105" s="20">
        <f t="shared" ref="Z105:Z109" si="81">X105/Y105</f>
        <v>0.10743801652892562</v>
      </c>
      <c r="AA105" s="10"/>
      <c r="AB105" s="10"/>
      <c r="AC105" s="10"/>
      <c r="AD105" s="11"/>
    </row>
    <row r="106" spans="2:30">
      <c r="B106" s="131">
        <v>45</v>
      </c>
      <c r="C106" s="20">
        <v>20</v>
      </c>
      <c r="D106" s="20">
        <v>83</v>
      </c>
      <c r="E106" s="20">
        <f t="shared" si="75"/>
        <v>0.24096385542168675</v>
      </c>
      <c r="F106" s="20">
        <v>7</v>
      </c>
      <c r="G106" s="20">
        <v>109</v>
      </c>
      <c r="H106" s="20">
        <f t="shared" si="76"/>
        <v>6.4220183486238536E-2</v>
      </c>
      <c r="I106" s="20">
        <v>7</v>
      </c>
      <c r="J106" s="20">
        <v>79</v>
      </c>
      <c r="K106" s="20">
        <f t="shared" si="67"/>
        <v>8.8607594936708861E-2</v>
      </c>
      <c r="L106" s="20">
        <v>9</v>
      </c>
      <c r="M106" s="20">
        <v>108</v>
      </c>
      <c r="N106" s="20">
        <f t="shared" si="77"/>
        <v>8.3333333333333329E-2</v>
      </c>
      <c r="O106" s="20">
        <v>23</v>
      </c>
      <c r="P106" s="20">
        <v>108</v>
      </c>
      <c r="Q106" s="20">
        <f t="shared" si="78"/>
        <v>0.21296296296296297</v>
      </c>
      <c r="R106" s="20">
        <v>33</v>
      </c>
      <c r="S106" s="20">
        <v>106</v>
      </c>
      <c r="T106" s="20">
        <f t="shared" si="79"/>
        <v>0.31132075471698112</v>
      </c>
      <c r="U106" s="20">
        <v>23</v>
      </c>
      <c r="V106" s="20">
        <v>102</v>
      </c>
      <c r="W106" s="20">
        <f t="shared" si="80"/>
        <v>0.22549019607843138</v>
      </c>
      <c r="X106" s="20">
        <v>13</v>
      </c>
      <c r="Y106" s="20">
        <v>142</v>
      </c>
      <c r="Z106" s="20">
        <f t="shared" si="81"/>
        <v>9.154929577464789E-2</v>
      </c>
      <c r="AA106" s="10"/>
      <c r="AB106" s="10"/>
      <c r="AC106" s="10"/>
      <c r="AD106" s="11"/>
    </row>
    <row r="107" spans="2:30">
      <c r="B107" s="131">
        <v>46</v>
      </c>
      <c r="C107" s="20">
        <v>14</v>
      </c>
      <c r="D107" s="20">
        <v>79</v>
      </c>
      <c r="E107" s="20">
        <f t="shared" si="75"/>
        <v>0.17721518987341772</v>
      </c>
      <c r="F107" s="20">
        <v>7</v>
      </c>
      <c r="G107" s="20">
        <v>139</v>
      </c>
      <c r="H107" s="20">
        <f t="shared" si="76"/>
        <v>5.0359712230215826E-2</v>
      </c>
      <c r="I107" s="20">
        <v>13</v>
      </c>
      <c r="J107" s="20">
        <v>91</v>
      </c>
      <c r="K107" s="20">
        <f t="shared" si="67"/>
        <v>0.14285714285714285</v>
      </c>
      <c r="L107" s="20">
        <v>7</v>
      </c>
      <c r="M107" s="20">
        <v>106</v>
      </c>
      <c r="N107" s="20">
        <f t="shared" si="77"/>
        <v>6.6037735849056603E-2</v>
      </c>
      <c r="O107" s="20">
        <v>14</v>
      </c>
      <c r="P107" s="20">
        <v>95</v>
      </c>
      <c r="Q107" s="20">
        <f t="shared" si="78"/>
        <v>0.14736842105263157</v>
      </c>
      <c r="R107" s="20">
        <v>23</v>
      </c>
      <c r="S107" s="20">
        <v>114</v>
      </c>
      <c r="T107" s="20">
        <f t="shared" si="79"/>
        <v>0.20175438596491227</v>
      </c>
      <c r="U107" s="20">
        <v>26</v>
      </c>
      <c r="V107" s="20">
        <v>122</v>
      </c>
      <c r="W107" s="20">
        <f t="shared" si="80"/>
        <v>0.21311475409836064</v>
      </c>
      <c r="X107" s="20">
        <v>9</v>
      </c>
      <c r="Y107" s="20">
        <v>128</v>
      </c>
      <c r="Z107" s="20">
        <f t="shared" si="81"/>
        <v>7.03125E-2</v>
      </c>
      <c r="AA107" s="10"/>
      <c r="AB107" s="10"/>
      <c r="AC107" s="10"/>
      <c r="AD107" s="11"/>
    </row>
    <row r="108" spans="2:30">
      <c r="B108" s="131">
        <v>47</v>
      </c>
      <c r="C108" s="20">
        <v>14</v>
      </c>
      <c r="D108" s="20">
        <v>129</v>
      </c>
      <c r="E108" s="20">
        <f t="shared" si="75"/>
        <v>0.10852713178294573</v>
      </c>
      <c r="F108" s="20">
        <v>7</v>
      </c>
      <c r="G108" s="20">
        <v>92</v>
      </c>
      <c r="H108" s="20">
        <f t="shared" si="76"/>
        <v>7.6086956521739135E-2</v>
      </c>
      <c r="I108" s="20">
        <v>14</v>
      </c>
      <c r="J108" s="20">
        <v>56</v>
      </c>
      <c r="K108" s="20">
        <f t="shared" si="67"/>
        <v>0.25</v>
      </c>
      <c r="L108" s="20">
        <v>23</v>
      </c>
      <c r="M108" s="20">
        <v>69</v>
      </c>
      <c r="N108" s="20">
        <f t="shared" si="77"/>
        <v>0.33333333333333331</v>
      </c>
      <c r="O108" s="20">
        <v>23</v>
      </c>
      <c r="P108" s="20">
        <v>94</v>
      </c>
      <c r="Q108" s="20">
        <f t="shared" si="78"/>
        <v>0.24468085106382978</v>
      </c>
      <c r="R108" s="20">
        <v>9</v>
      </c>
      <c r="S108" s="20">
        <v>86</v>
      </c>
      <c r="T108" s="20">
        <f t="shared" si="79"/>
        <v>0.10465116279069768</v>
      </c>
      <c r="U108" s="20">
        <v>28</v>
      </c>
      <c r="V108" s="20">
        <v>120</v>
      </c>
      <c r="W108" s="20">
        <f t="shared" si="80"/>
        <v>0.23333333333333334</v>
      </c>
      <c r="X108" s="20">
        <v>19</v>
      </c>
      <c r="Y108" s="20">
        <v>136</v>
      </c>
      <c r="Z108" s="20">
        <f t="shared" si="81"/>
        <v>0.13970588235294118</v>
      </c>
      <c r="AA108" s="10"/>
      <c r="AB108" s="10"/>
      <c r="AC108" s="10"/>
      <c r="AD108" s="11"/>
    </row>
    <row r="109" spans="2:30">
      <c r="B109" s="131">
        <v>48</v>
      </c>
      <c r="C109" s="20">
        <v>23</v>
      </c>
      <c r="D109" s="20">
        <v>32</v>
      </c>
      <c r="E109" s="20">
        <f t="shared" si="75"/>
        <v>0.71875</v>
      </c>
      <c r="F109" s="20">
        <v>20</v>
      </c>
      <c r="G109" s="20">
        <v>79</v>
      </c>
      <c r="H109" s="20">
        <f t="shared" si="76"/>
        <v>0.25316455696202533</v>
      </c>
      <c r="I109" s="20">
        <v>14</v>
      </c>
      <c r="J109" s="20">
        <v>85</v>
      </c>
      <c r="K109" s="20">
        <f t="shared" si="67"/>
        <v>0.16470588235294117</v>
      </c>
      <c r="L109" s="20">
        <v>20</v>
      </c>
      <c r="M109" s="20">
        <v>52</v>
      </c>
      <c r="N109" s="20">
        <f t="shared" si="77"/>
        <v>0.38461538461538464</v>
      </c>
      <c r="O109" s="20">
        <v>23</v>
      </c>
      <c r="P109" s="20">
        <v>101</v>
      </c>
      <c r="Q109" s="20">
        <f t="shared" si="78"/>
        <v>0.22772277227722773</v>
      </c>
      <c r="R109" s="20">
        <v>13</v>
      </c>
      <c r="S109" s="20">
        <v>88</v>
      </c>
      <c r="T109" s="20">
        <f t="shared" si="79"/>
        <v>0.14772727272727273</v>
      </c>
      <c r="U109" s="20">
        <v>28</v>
      </c>
      <c r="V109" s="20">
        <v>131</v>
      </c>
      <c r="W109" s="20">
        <f t="shared" si="80"/>
        <v>0.21374045801526717</v>
      </c>
      <c r="X109" s="20">
        <v>9</v>
      </c>
      <c r="Y109" s="20">
        <v>149</v>
      </c>
      <c r="Z109" s="20">
        <f t="shared" si="81"/>
        <v>6.0402684563758392E-2</v>
      </c>
      <c r="AA109" s="10"/>
      <c r="AB109" s="10"/>
      <c r="AC109" s="10"/>
      <c r="AD109" s="11"/>
    </row>
    <row r="110" spans="2:30">
      <c r="B110" s="131">
        <v>49</v>
      </c>
      <c r="C110" s="20">
        <v>19</v>
      </c>
      <c r="D110" s="20">
        <v>85</v>
      </c>
      <c r="E110" s="20">
        <f>C110/D110</f>
        <v>0.22352941176470589</v>
      </c>
      <c r="F110" s="20">
        <v>18</v>
      </c>
      <c r="G110" s="20">
        <v>127</v>
      </c>
      <c r="H110" s="20">
        <f>F110/G110</f>
        <v>0.14173228346456693</v>
      </c>
      <c r="I110" s="20">
        <v>13</v>
      </c>
      <c r="J110" s="20">
        <v>85</v>
      </c>
      <c r="K110" s="20">
        <f t="shared" si="67"/>
        <v>0.15294117647058825</v>
      </c>
      <c r="L110" s="20">
        <v>9</v>
      </c>
      <c r="M110" s="20">
        <v>55</v>
      </c>
      <c r="N110" s="20">
        <f>L110/M110</f>
        <v>0.16363636363636364</v>
      </c>
      <c r="O110" s="20">
        <v>23</v>
      </c>
      <c r="P110" s="20">
        <v>78</v>
      </c>
      <c r="Q110" s="20">
        <f>O110/P110</f>
        <v>0.29487179487179488</v>
      </c>
      <c r="R110" s="20">
        <v>19</v>
      </c>
      <c r="S110" s="20">
        <v>127</v>
      </c>
      <c r="T110" s="20">
        <f>R110/S110</f>
        <v>0.14960629921259844</v>
      </c>
      <c r="U110" s="20">
        <v>20</v>
      </c>
      <c r="V110" s="20">
        <v>106</v>
      </c>
      <c r="W110" s="20">
        <f>U110/V110</f>
        <v>0.18867924528301888</v>
      </c>
      <c r="X110" s="20">
        <v>7</v>
      </c>
      <c r="Y110" s="20">
        <v>108</v>
      </c>
      <c r="Z110" s="20">
        <f>X110/Y110</f>
        <v>6.4814814814814811E-2</v>
      </c>
      <c r="AA110" s="10"/>
      <c r="AB110" s="10"/>
      <c r="AC110" s="10"/>
      <c r="AD110" s="11"/>
    </row>
    <row r="111" spans="2:30">
      <c r="B111" s="131">
        <v>50</v>
      </c>
      <c r="C111" s="20">
        <v>14</v>
      </c>
      <c r="D111" s="20">
        <v>90</v>
      </c>
      <c r="E111" s="20">
        <f t="shared" ref="E111:E115" si="82">C111/D111</f>
        <v>0.15555555555555556</v>
      </c>
      <c r="F111" s="20">
        <v>18</v>
      </c>
      <c r="G111" s="20">
        <v>95</v>
      </c>
      <c r="H111" s="20">
        <f t="shared" ref="H111:H115" si="83">F111/G111</f>
        <v>0.18947368421052632</v>
      </c>
      <c r="I111" s="20">
        <v>14</v>
      </c>
      <c r="J111" s="20">
        <v>53</v>
      </c>
      <c r="K111" s="20">
        <f t="shared" si="67"/>
        <v>0.26415094339622641</v>
      </c>
      <c r="L111" s="20">
        <v>14</v>
      </c>
      <c r="M111" s="20">
        <v>69</v>
      </c>
      <c r="N111" s="20">
        <f t="shared" ref="N111:N115" si="84">L111/M111</f>
        <v>0.20289855072463769</v>
      </c>
      <c r="O111" s="20">
        <v>13</v>
      </c>
      <c r="P111" s="20">
        <v>127</v>
      </c>
      <c r="Q111" s="20">
        <f t="shared" ref="Q111:Q115" si="85">O111/P111</f>
        <v>0.10236220472440945</v>
      </c>
      <c r="R111" s="20">
        <v>13</v>
      </c>
      <c r="S111" s="20">
        <v>126</v>
      </c>
      <c r="T111" s="20">
        <f t="shared" ref="T111:T115" si="86">R111/S111</f>
        <v>0.10317460317460317</v>
      </c>
      <c r="U111" s="20">
        <v>9</v>
      </c>
      <c r="V111" s="20">
        <v>124</v>
      </c>
      <c r="W111" s="20">
        <f t="shared" ref="W111:W115" si="87">U111/V111</f>
        <v>7.2580645161290328E-2</v>
      </c>
      <c r="X111" s="20">
        <v>14</v>
      </c>
      <c r="Y111" s="20">
        <v>141</v>
      </c>
      <c r="Z111" s="20">
        <f t="shared" ref="Z111:Z115" si="88">X111/Y111</f>
        <v>9.9290780141843976E-2</v>
      </c>
      <c r="AA111" s="10"/>
      <c r="AB111" s="10"/>
      <c r="AC111" s="10"/>
      <c r="AD111" s="11"/>
    </row>
    <row r="112" spans="2:30">
      <c r="B112" s="131">
        <v>51</v>
      </c>
      <c r="C112" s="20">
        <v>20</v>
      </c>
      <c r="D112" s="20">
        <v>126</v>
      </c>
      <c r="E112" s="20">
        <f t="shared" si="82"/>
        <v>0.15873015873015872</v>
      </c>
      <c r="F112" s="20">
        <v>20</v>
      </c>
      <c r="G112" s="20">
        <v>97</v>
      </c>
      <c r="H112" s="20">
        <f t="shared" si="83"/>
        <v>0.20618556701030927</v>
      </c>
      <c r="I112" s="20">
        <v>13</v>
      </c>
      <c r="J112" s="20">
        <v>81</v>
      </c>
      <c r="K112" s="20">
        <f t="shared" si="67"/>
        <v>0.16049382716049382</v>
      </c>
      <c r="L112" s="20">
        <v>13</v>
      </c>
      <c r="M112" s="20">
        <v>98</v>
      </c>
      <c r="N112" s="20">
        <f t="shared" si="84"/>
        <v>0.1326530612244898</v>
      </c>
      <c r="O112" s="20">
        <v>9</v>
      </c>
      <c r="P112" s="20">
        <v>113</v>
      </c>
      <c r="Q112" s="20">
        <f t="shared" si="85"/>
        <v>7.9646017699115043E-2</v>
      </c>
      <c r="R112" s="20">
        <v>14</v>
      </c>
      <c r="S112" s="20">
        <v>151</v>
      </c>
      <c r="T112" s="20">
        <f t="shared" si="86"/>
        <v>9.2715231788079472E-2</v>
      </c>
      <c r="U112" s="20">
        <v>20</v>
      </c>
      <c r="V112" s="20">
        <v>83</v>
      </c>
      <c r="W112" s="20">
        <f t="shared" si="87"/>
        <v>0.24096385542168675</v>
      </c>
      <c r="X112" s="20">
        <v>12</v>
      </c>
      <c r="Y112" s="20">
        <v>142</v>
      </c>
      <c r="Z112" s="20">
        <f t="shared" si="88"/>
        <v>8.4507042253521125E-2</v>
      </c>
      <c r="AA112" s="10"/>
      <c r="AB112" s="10"/>
      <c r="AC112" s="10"/>
      <c r="AD112" s="11"/>
    </row>
    <row r="113" spans="2:30">
      <c r="B113" s="131">
        <v>52</v>
      </c>
      <c r="C113" s="20">
        <v>7</v>
      </c>
      <c r="D113" s="20">
        <v>84</v>
      </c>
      <c r="E113" s="20">
        <f t="shared" si="82"/>
        <v>8.3333333333333329E-2</v>
      </c>
      <c r="F113" s="20">
        <v>7</v>
      </c>
      <c r="G113" s="20">
        <v>92</v>
      </c>
      <c r="H113" s="20">
        <f t="shared" si="83"/>
        <v>7.6086956521739135E-2</v>
      </c>
      <c r="I113" s="20">
        <v>9</v>
      </c>
      <c r="J113" s="20">
        <v>79</v>
      </c>
      <c r="K113" s="20">
        <f t="shared" si="67"/>
        <v>0.11392405063291139</v>
      </c>
      <c r="L113" s="20">
        <v>14</v>
      </c>
      <c r="M113" s="20">
        <v>93</v>
      </c>
      <c r="N113" s="20">
        <f t="shared" si="84"/>
        <v>0.15053763440860216</v>
      </c>
      <c r="O113" s="20">
        <v>23</v>
      </c>
      <c r="P113" s="20">
        <v>119</v>
      </c>
      <c r="Q113" s="20">
        <f t="shared" si="85"/>
        <v>0.19327731092436976</v>
      </c>
      <c r="R113" s="20">
        <v>20</v>
      </c>
      <c r="S113" s="20">
        <v>116</v>
      </c>
      <c r="T113" s="20">
        <f t="shared" si="86"/>
        <v>0.17241379310344829</v>
      </c>
      <c r="U113" s="20">
        <v>18</v>
      </c>
      <c r="V113" s="20">
        <v>103</v>
      </c>
      <c r="W113" s="20">
        <f t="shared" si="87"/>
        <v>0.17475728155339806</v>
      </c>
      <c r="X113" s="20">
        <v>9</v>
      </c>
      <c r="Y113" s="20">
        <v>155</v>
      </c>
      <c r="Z113" s="20">
        <f t="shared" si="88"/>
        <v>5.8064516129032261E-2</v>
      </c>
      <c r="AA113" s="10"/>
      <c r="AB113" s="10"/>
      <c r="AC113" s="10"/>
      <c r="AD113" s="11"/>
    </row>
    <row r="114" spans="2:30">
      <c r="B114" s="131">
        <v>53</v>
      </c>
      <c r="C114" s="20">
        <v>14</v>
      </c>
      <c r="D114" s="20">
        <v>84</v>
      </c>
      <c r="E114" s="20">
        <f t="shared" si="82"/>
        <v>0.16666666666666666</v>
      </c>
      <c r="F114" s="20">
        <v>14</v>
      </c>
      <c r="G114" s="20">
        <v>100</v>
      </c>
      <c r="H114" s="20">
        <f t="shared" si="83"/>
        <v>0.14000000000000001</v>
      </c>
      <c r="I114" s="20">
        <v>25</v>
      </c>
      <c r="J114" s="20">
        <v>73</v>
      </c>
      <c r="K114" s="20">
        <f t="shared" si="67"/>
        <v>0.34246575342465752</v>
      </c>
      <c r="L114" s="20">
        <v>9</v>
      </c>
      <c r="M114" s="20">
        <v>103</v>
      </c>
      <c r="N114" s="20">
        <f t="shared" si="84"/>
        <v>8.7378640776699032E-2</v>
      </c>
      <c r="O114" s="20">
        <v>9</v>
      </c>
      <c r="P114" s="20">
        <v>90</v>
      </c>
      <c r="Q114" s="20">
        <f t="shared" si="85"/>
        <v>0.1</v>
      </c>
      <c r="R114" s="20">
        <v>9</v>
      </c>
      <c r="S114" s="20">
        <v>116</v>
      </c>
      <c r="T114" s="20">
        <f t="shared" si="86"/>
        <v>7.7586206896551727E-2</v>
      </c>
      <c r="U114" s="20">
        <v>25</v>
      </c>
      <c r="V114" s="20">
        <v>122</v>
      </c>
      <c r="W114" s="20">
        <f t="shared" si="87"/>
        <v>0.20491803278688525</v>
      </c>
      <c r="X114" s="20">
        <v>14</v>
      </c>
      <c r="Y114" s="20">
        <v>152</v>
      </c>
      <c r="Z114" s="20">
        <f t="shared" si="88"/>
        <v>9.2105263157894732E-2</v>
      </c>
      <c r="AA114" s="10"/>
      <c r="AB114" s="10"/>
      <c r="AC114" s="10"/>
      <c r="AD114" s="11"/>
    </row>
    <row r="115" spans="2:30">
      <c r="B115" s="131">
        <v>54</v>
      </c>
      <c r="C115" s="20">
        <v>19</v>
      </c>
      <c r="D115" s="20">
        <v>94</v>
      </c>
      <c r="E115" s="20">
        <f t="shared" si="82"/>
        <v>0.20212765957446807</v>
      </c>
      <c r="F115" s="20">
        <v>14</v>
      </c>
      <c r="G115" s="20">
        <v>116</v>
      </c>
      <c r="H115" s="20">
        <f t="shared" si="83"/>
        <v>0.1206896551724138</v>
      </c>
      <c r="I115" s="20">
        <v>19</v>
      </c>
      <c r="J115" s="20">
        <v>61</v>
      </c>
      <c r="K115" s="20">
        <f t="shared" si="67"/>
        <v>0.31147540983606559</v>
      </c>
      <c r="L115" s="20">
        <v>20</v>
      </c>
      <c r="M115" s="20">
        <v>104</v>
      </c>
      <c r="N115" s="20">
        <f t="shared" si="84"/>
        <v>0.19230769230769232</v>
      </c>
      <c r="O115" s="20">
        <v>26</v>
      </c>
      <c r="P115" s="20">
        <v>103</v>
      </c>
      <c r="Q115" s="20">
        <f t="shared" si="85"/>
        <v>0.25242718446601942</v>
      </c>
      <c r="R115" s="20">
        <v>14</v>
      </c>
      <c r="S115" s="20">
        <v>98</v>
      </c>
      <c r="T115" s="20">
        <f t="shared" si="86"/>
        <v>0.14285714285714285</v>
      </c>
      <c r="U115" s="20">
        <v>26</v>
      </c>
      <c r="V115" s="20">
        <v>133</v>
      </c>
      <c r="W115" s="20">
        <f t="shared" si="87"/>
        <v>0.19548872180451127</v>
      </c>
      <c r="X115" s="20">
        <v>20</v>
      </c>
      <c r="Y115" s="20">
        <v>126</v>
      </c>
      <c r="Z115" s="20">
        <f t="shared" si="88"/>
        <v>0.15873015873015872</v>
      </c>
      <c r="AA115" s="10"/>
      <c r="AB115" s="10"/>
      <c r="AC115" s="10"/>
      <c r="AD115" s="11"/>
    </row>
    <row r="116" spans="2:30">
      <c r="B116" s="131">
        <v>55</v>
      </c>
      <c r="C116" s="20">
        <v>14</v>
      </c>
      <c r="D116" s="20">
        <v>98</v>
      </c>
      <c r="E116" s="20">
        <f>C116/D116</f>
        <v>0.14285714285714285</v>
      </c>
      <c r="F116" s="20">
        <v>9</v>
      </c>
      <c r="G116" s="20">
        <v>137</v>
      </c>
      <c r="H116" s="20">
        <f>F116/G116</f>
        <v>6.569343065693431E-2</v>
      </c>
      <c r="I116" s="20">
        <v>14</v>
      </c>
      <c r="J116" s="20">
        <v>69</v>
      </c>
      <c r="K116" s="20">
        <f t="shared" si="67"/>
        <v>0.20289855072463769</v>
      </c>
      <c r="L116" s="20">
        <v>13</v>
      </c>
      <c r="M116" s="20">
        <v>96</v>
      </c>
      <c r="N116" s="20">
        <f>L116/M116</f>
        <v>0.13541666666666666</v>
      </c>
      <c r="O116" s="20">
        <v>26</v>
      </c>
      <c r="P116" s="20">
        <v>97</v>
      </c>
      <c r="Q116" s="20">
        <f>O116/P116</f>
        <v>0.26804123711340205</v>
      </c>
      <c r="R116" s="20">
        <v>13</v>
      </c>
      <c r="S116" s="20">
        <v>112</v>
      </c>
      <c r="T116" s="20">
        <f>R116/S116</f>
        <v>0.11607142857142858</v>
      </c>
      <c r="U116" s="20">
        <v>20</v>
      </c>
      <c r="V116" s="20">
        <v>99</v>
      </c>
      <c r="W116" s="20">
        <f>U116/V116</f>
        <v>0.20202020202020202</v>
      </c>
      <c r="X116" s="20">
        <v>23</v>
      </c>
      <c r="Y116" s="20">
        <v>99</v>
      </c>
      <c r="Z116" s="20">
        <f>X116/Y116</f>
        <v>0.23232323232323232</v>
      </c>
      <c r="AA116" s="10"/>
      <c r="AB116" s="10"/>
      <c r="AC116" s="10"/>
      <c r="AD116" s="11"/>
    </row>
    <row r="117" spans="2:30">
      <c r="B117" s="131">
        <v>56</v>
      </c>
      <c r="C117" s="20">
        <v>9</v>
      </c>
      <c r="D117" s="20">
        <v>87</v>
      </c>
      <c r="E117" s="20">
        <f t="shared" ref="E117:E121" si="89">C117/D117</f>
        <v>0.10344827586206896</v>
      </c>
      <c r="F117" s="20">
        <v>43</v>
      </c>
      <c r="G117" s="20">
        <v>159</v>
      </c>
      <c r="H117" s="20">
        <f t="shared" ref="H117:H121" si="90">F117/G117</f>
        <v>0.27044025157232704</v>
      </c>
      <c r="I117" s="20">
        <v>9</v>
      </c>
      <c r="J117" s="20">
        <v>81</v>
      </c>
      <c r="K117" s="20">
        <f t="shared" si="67"/>
        <v>0.1111111111111111</v>
      </c>
      <c r="L117" s="20">
        <v>19</v>
      </c>
      <c r="M117" s="20">
        <v>133</v>
      </c>
      <c r="N117" s="20">
        <f t="shared" ref="N117:N121" si="91">L117/M117</f>
        <v>0.14285714285714285</v>
      </c>
      <c r="O117" s="20">
        <v>23</v>
      </c>
      <c r="P117" s="20">
        <v>109</v>
      </c>
      <c r="Q117" s="20">
        <f t="shared" ref="Q117:Q121" si="92">O117/P117</f>
        <v>0.21100917431192662</v>
      </c>
      <c r="R117" s="20">
        <v>13</v>
      </c>
      <c r="S117" s="20">
        <v>111</v>
      </c>
      <c r="T117" s="20">
        <f t="shared" ref="T117:T121" si="93">R117/S117</f>
        <v>0.11711711711711711</v>
      </c>
      <c r="U117" s="20">
        <v>26</v>
      </c>
      <c r="V117" s="20">
        <v>127</v>
      </c>
      <c r="W117" s="20">
        <f t="shared" ref="W117:W121" si="94">U117/V117</f>
        <v>0.20472440944881889</v>
      </c>
      <c r="X117" s="20">
        <v>18</v>
      </c>
      <c r="Y117" s="20">
        <v>123</v>
      </c>
      <c r="Z117" s="20">
        <f t="shared" ref="Z117:Z121" si="95">X117/Y117</f>
        <v>0.14634146341463414</v>
      </c>
      <c r="AA117" s="10"/>
      <c r="AB117" s="10"/>
      <c r="AC117" s="10"/>
      <c r="AD117" s="11"/>
    </row>
    <row r="118" spans="2:30">
      <c r="B118" s="131">
        <v>57</v>
      </c>
      <c r="C118" s="20">
        <v>9</v>
      </c>
      <c r="D118" s="20">
        <v>102</v>
      </c>
      <c r="E118" s="20">
        <f t="shared" si="89"/>
        <v>8.8235294117647065E-2</v>
      </c>
      <c r="F118" s="20">
        <v>14</v>
      </c>
      <c r="G118" s="20">
        <v>140</v>
      </c>
      <c r="H118" s="20">
        <f t="shared" si="90"/>
        <v>0.1</v>
      </c>
      <c r="I118" s="20">
        <v>14</v>
      </c>
      <c r="J118" s="20">
        <v>69</v>
      </c>
      <c r="K118" s="20">
        <f t="shared" si="67"/>
        <v>0.20289855072463769</v>
      </c>
      <c r="L118" s="20">
        <v>9</v>
      </c>
      <c r="M118" s="20">
        <v>101</v>
      </c>
      <c r="N118" s="20">
        <f t="shared" si="91"/>
        <v>8.9108910891089105E-2</v>
      </c>
      <c r="O118" s="20">
        <v>23</v>
      </c>
      <c r="P118" s="20">
        <v>91</v>
      </c>
      <c r="Q118" s="20">
        <f t="shared" si="92"/>
        <v>0.25274725274725274</v>
      </c>
      <c r="R118" s="20">
        <v>9</v>
      </c>
      <c r="S118" s="20">
        <v>86</v>
      </c>
      <c r="T118" s="20">
        <f t="shared" si="93"/>
        <v>0.10465116279069768</v>
      </c>
      <c r="U118" s="20">
        <v>23</v>
      </c>
      <c r="V118" s="20">
        <v>116</v>
      </c>
      <c r="W118" s="20">
        <f t="shared" si="94"/>
        <v>0.19827586206896552</v>
      </c>
      <c r="X118" s="20">
        <v>7</v>
      </c>
      <c r="Y118" s="20">
        <v>126</v>
      </c>
      <c r="Z118" s="20">
        <f t="shared" si="95"/>
        <v>5.5555555555555552E-2</v>
      </c>
      <c r="AA118" s="10"/>
      <c r="AB118" s="10"/>
      <c r="AC118" s="10"/>
      <c r="AD118" s="11"/>
    </row>
    <row r="119" spans="2:30">
      <c r="B119" s="131">
        <v>58</v>
      </c>
      <c r="C119" s="20">
        <v>14</v>
      </c>
      <c r="D119" s="20">
        <v>100</v>
      </c>
      <c r="E119" s="20">
        <f t="shared" si="89"/>
        <v>0.14000000000000001</v>
      </c>
      <c r="F119" s="20">
        <v>20</v>
      </c>
      <c r="G119" s="20">
        <v>73</v>
      </c>
      <c r="H119" s="20">
        <f t="shared" si="90"/>
        <v>0.27397260273972601</v>
      </c>
      <c r="I119" s="20">
        <v>13</v>
      </c>
      <c r="J119" s="20">
        <v>75</v>
      </c>
      <c r="K119" s="20">
        <f t="shared" si="67"/>
        <v>0.17333333333333334</v>
      </c>
      <c r="L119" s="20">
        <v>41</v>
      </c>
      <c r="M119" s="20">
        <v>98</v>
      </c>
      <c r="N119" s="20">
        <f t="shared" si="91"/>
        <v>0.41836734693877553</v>
      </c>
      <c r="O119" s="20">
        <v>9</v>
      </c>
      <c r="P119" s="20">
        <v>87</v>
      </c>
      <c r="Q119" s="20">
        <f t="shared" si="92"/>
        <v>0.10344827586206896</v>
      </c>
      <c r="R119" s="20">
        <v>9</v>
      </c>
      <c r="S119" s="20">
        <v>126</v>
      </c>
      <c r="T119" s="20">
        <f t="shared" si="93"/>
        <v>7.1428571428571425E-2</v>
      </c>
      <c r="U119" s="20">
        <v>25</v>
      </c>
      <c r="V119" s="20">
        <v>109</v>
      </c>
      <c r="W119" s="20">
        <f t="shared" si="94"/>
        <v>0.22935779816513763</v>
      </c>
      <c r="X119" s="20">
        <v>14</v>
      </c>
      <c r="Y119" s="20">
        <v>107</v>
      </c>
      <c r="Z119" s="20">
        <f t="shared" si="95"/>
        <v>0.13084112149532709</v>
      </c>
      <c r="AA119" s="10"/>
      <c r="AB119" s="10"/>
      <c r="AC119" s="10"/>
      <c r="AD119" s="11"/>
    </row>
    <row r="120" spans="2:30">
      <c r="B120" s="131">
        <v>59</v>
      </c>
      <c r="C120" s="20">
        <v>13</v>
      </c>
      <c r="D120" s="20">
        <v>85</v>
      </c>
      <c r="E120" s="20">
        <f t="shared" si="89"/>
        <v>0.15294117647058825</v>
      </c>
      <c r="F120" s="20">
        <v>28</v>
      </c>
      <c r="G120" s="20">
        <v>125</v>
      </c>
      <c r="H120" s="20">
        <f t="shared" si="90"/>
        <v>0.224</v>
      </c>
      <c r="I120" s="20">
        <v>13</v>
      </c>
      <c r="J120" s="20">
        <v>83</v>
      </c>
      <c r="K120" s="20">
        <f t="shared" si="67"/>
        <v>0.15662650602409639</v>
      </c>
      <c r="L120" s="20">
        <v>34</v>
      </c>
      <c r="M120" s="20">
        <v>125</v>
      </c>
      <c r="N120" s="20">
        <f t="shared" si="91"/>
        <v>0.27200000000000002</v>
      </c>
      <c r="O120" s="20">
        <v>7</v>
      </c>
      <c r="P120" s="20">
        <v>133</v>
      </c>
      <c r="Q120" s="20">
        <f t="shared" si="92"/>
        <v>5.2631578947368418E-2</v>
      </c>
      <c r="R120" s="20">
        <v>14</v>
      </c>
      <c r="S120" s="20">
        <v>124</v>
      </c>
      <c r="T120" s="20">
        <f t="shared" si="93"/>
        <v>0.11290322580645161</v>
      </c>
      <c r="U120" s="20">
        <v>26</v>
      </c>
      <c r="V120" s="20">
        <v>108</v>
      </c>
      <c r="W120" s="20">
        <f t="shared" si="94"/>
        <v>0.24074074074074073</v>
      </c>
      <c r="X120" s="20">
        <v>13</v>
      </c>
      <c r="Y120" s="20">
        <v>108</v>
      </c>
      <c r="Z120" s="20">
        <f t="shared" si="95"/>
        <v>0.12037037037037036</v>
      </c>
      <c r="AA120" s="10"/>
      <c r="AB120" s="10"/>
      <c r="AC120" s="10"/>
      <c r="AD120" s="11"/>
    </row>
    <row r="121" spans="2:30">
      <c r="B121" s="131">
        <v>60</v>
      </c>
      <c r="C121" s="20">
        <v>19</v>
      </c>
      <c r="D121" s="20">
        <v>74</v>
      </c>
      <c r="E121" s="20">
        <f t="shared" si="89"/>
        <v>0.25675675675675674</v>
      </c>
      <c r="F121" s="20">
        <v>13</v>
      </c>
      <c r="G121" s="20">
        <v>133</v>
      </c>
      <c r="H121" s="20">
        <f t="shared" si="90"/>
        <v>9.7744360902255634E-2</v>
      </c>
      <c r="I121" s="20">
        <v>13</v>
      </c>
      <c r="J121" s="20">
        <v>73</v>
      </c>
      <c r="K121" s="20">
        <f t="shared" si="67"/>
        <v>0.17808219178082191</v>
      </c>
      <c r="L121" s="20">
        <v>14</v>
      </c>
      <c r="M121" s="20">
        <v>66</v>
      </c>
      <c r="N121" s="20">
        <f t="shared" si="91"/>
        <v>0.21212121212121213</v>
      </c>
      <c r="O121" s="20">
        <v>18</v>
      </c>
      <c r="P121" s="20">
        <v>86</v>
      </c>
      <c r="Q121" s="20">
        <f t="shared" si="92"/>
        <v>0.20930232558139536</v>
      </c>
      <c r="R121" s="20">
        <v>20</v>
      </c>
      <c r="S121" s="20">
        <v>95</v>
      </c>
      <c r="T121" s="20">
        <f t="shared" si="93"/>
        <v>0.21052631578947367</v>
      </c>
      <c r="U121" s="20">
        <v>18</v>
      </c>
      <c r="V121" s="20">
        <v>68</v>
      </c>
      <c r="W121" s="20">
        <f t="shared" si="94"/>
        <v>0.26470588235294118</v>
      </c>
      <c r="X121" s="20">
        <v>14</v>
      </c>
      <c r="Y121" s="20">
        <v>134</v>
      </c>
      <c r="Z121" s="20">
        <f t="shared" si="95"/>
        <v>0.1044776119402985</v>
      </c>
      <c r="AA121" s="10"/>
      <c r="AB121" s="10"/>
      <c r="AC121" s="10"/>
      <c r="AD121" s="11"/>
    </row>
    <row r="122" spans="2:30">
      <c r="B122" s="131">
        <v>61</v>
      </c>
      <c r="C122" s="20">
        <v>14</v>
      </c>
      <c r="D122" s="20">
        <v>86</v>
      </c>
      <c r="E122" s="20">
        <f>C122/D122</f>
        <v>0.16279069767441862</v>
      </c>
      <c r="F122" s="20">
        <v>14</v>
      </c>
      <c r="G122" s="20">
        <v>99</v>
      </c>
      <c r="H122" s="20">
        <f>F122/G122</f>
        <v>0.14141414141414141</v>
      </c>
      <c r="I122" s="20">
        <v>20</v>
      </c>
      <c r="J122" s="20">
        <v>79</v>
      </c>
      <c r="K122" s="20">
        <f t="shared" si="67"/>
        <v>0.25316455696202533</v>
      </c>
      <c r="L122" s="20">
        <v>41</v>
      </c>
      <c r="M122" s="20">
        <v>88</v>
      </c>
      <c r="N122" s="20">
        <f>L122/M122</f>
        <v>0.46590909090909088</v>
      </c>
      <c r="O122" s="20">
        <v>20</v>
      </c>
      <c r="P122" s="20">
        <v>106</v>
      </c>
      <c r="Q122" s="20">
        <f>O122/P122</f>
        <v>0.18867924528301888</v>
      </c>
      <c r="R122" s="20">
        <v>14</v>
      </c>
      <c r="S122" s="20">
        <v>111</v>
      </c>
      <c r="T122" s="20">
        <f>R122/S122</f>
        <v>0.12612612612612611</v>
      </c>
      <c r="U122" s="20">
        <v>7</v>
      </c>
      <c r="V122" s="20">
        <v>88</v>
      </c>
      <c r="W122" s="20">
        <f>U122/V122</f>
        <v>7.9545454545454544E-2</v>
      </c>
      <c r="X122" s="20">
        <v>14</v>
      </c>
      <c r="Y122" s="20">
        <v>120</v>
      </c>
      <c r="Z122" s="20">
        <f>X122/Y122</f>
        <v>0.11666666666666667</v>
      </c>
      <c r="AA122" s="10"/>
      <c r="AB122" s="10"/>
      <c r="AC122" s="10"/>
      <c r="AD122" s="11"/>
    </row>
    <row r="123" spans="2:30">
      <c r="B123" s="131">
        <v>62</v>
      </c>
      <c r="C123" s="20">
        <v>19</v>
      </c>
      <c r="D123" s="20">
        <v>99</v>
      </c>
      <c r="E123" s="20">
        <f t="shared" ref="E123:E127" si="96">C123/D123</f>
        <v>0.19191919191919191</v>
      </c>
      <c r="F123" s="20">
        <v>9</v>
      </c>
      <c r="G123" s="20">
        <v>137</v>
      </c>
      <c r="H123" s="20">
        <f t="shared" ref="H123:H127" si="97">F123/G123</f>
        <v>6.569343065693431E-2</v>
      </c>
      <c r="I123" s="20">
        <v>20</v>
      </c>
      <c r="J123" s="20">
        <v>97</v>
      </c>
      <c r="K123" s="20">
        <f t="shared" si="67"/>
        <v>0.20618556701030927</v>
      </c>
      <c r="L123" s="20">
        <v>31</v>
      </c>
      <c r="M123" s="20">
        <v>91</v>
      </c>
      <c r="N123" s="20">
        <f t="shared" ref="N123:N127" si="98">L123/M123</f>
        <v>0.34065934065934067</v>
      </c>
      <c r="O123" s="20">
        <v>20</v>
      </c>
      <c r="P123" s="20">
        <v>98</v>
      </c>
      <c r="Q123" s="20">
        <f t="shared" ref="Q123:Q127" si="99">O123/P123</f>
        <v>0.20408163265306123</v>
      </c>
      <c r="R123" s="20">
        <v>9</v>
      </c>
      <c r="S123" s="20">
        <v>96</v>
      </c>
      <c r="T123" s="20">
        <f t="shared" ref="T123:T127" si="100">R123/S123</f>
        <v>9.375E-2</v>
      </c>
      <c r="U123" s="20">
        <v>23</v>
      </c>
      <c r="V123" s="20">
        <v>87</v>
      </c>
      <c r="W123" s="20">
        <f t="shared" ref="W123:W127" si="101">U123/V123</f>
        <v>0.26436781609195403</v>
      </c>
      <c r="X123" s="20">
        <v>19</v>
      </c>
      <c r="Y123" s="20">
        <v>145</v>
      </c>
      <c r="Z123" s="20">
        <f t="shared" ref="Z123:Z127" si="102">X123/Y123</f>
        <v>0.1310344827586207</v>
      </c>
      <c r="AA123" s="10"/>
      <c r="AB123" s="10"/>
      <c r="AC123" s="10"/>
      <c r="AD123" s="11"/>
    </row>
    <row r="124" spans="2:30">
      <c r="B124" s="131">
        <v>63</v>
      </c>
      <c r="C124" s="20">
        <v>23</v>
      </c>
      <c r="D124" s="20">
        <v>108</v>
      </c>
      <c r="E124" s="20">
        <f t="shared" si="96"/>
        <v>0.21296296296296297</v>
      </c>
      <c r="F124" s="20">
        <v>14</v>
      </c>
      <c r="G124" s="20">
        <v>119</v>
      </c>
      <c r="H124" s="20">
        <f t="shared" si="97"/>
        <v>0.11764705882352941</v>
      </c>
      <c r="I124" s="20">
        <v>18</v>
      </c>
      <c r="J124" s="20">
        <v>68</v>
      </c>
      <c r="K124" s="20">
        <f t="shared" si="67"/>
        <v>0.26470588235294118</v>
      </c>
      <c r="L124" s="20">
        <v>11</v>
      </c>
      <c r="M124" s="20">
        <v>93</v>
      </c>
      <c r="N124" s="20">
        <f t="shared" si="98"/>
        <v>0.11827956989247312</v>
      </c>
      <c r="O124" s="20">
        <v>23</v>
      </c>
      <c r="P124" s="20">
        <v>80</v>
      </c>
      <c r="Q124" s="20">
        <f t="shared" si="99"/>
        <v>0.28749999999999998</v>
      </c>
      <c r="R124" s="20">
        <v>13</v>
      </c>
      <c r="S124" s="20">
        <v>120</v>
      </c>
      <c r="T124" s="20">
        <f t="shared" si="100"/>
        <v>0.10833333333333334</v>
      </c>
      <c r="U124" s="20">
        <v>19</v>
      </c>
      <c r="V124" s="20">
        <v>110</v>
      </c>
      <c r="W124" s="20">
        <f t="shared" si="101"/>
        <v>0.17272727272727273</v>
      </c>
      <c r="X124" s="20">
        <v>26</v>
      </c>
      <c r="Y124" s="20">
        <v>111</v>
      </c>
      <c r="Z124" s="20">
        <f t="shared" si="102"/>
        <v>0.23423423423423423</v>
      </c>
      <c r="AA124" s="10"/>
      <c r="AB124" s="10"/>
      <c r="AC124" s="10"/>
      <c r="AD124" s="11"/>
    </row>
    <row r="125" spans="2:30">
      <c r="B125" s="131">
        <v>64</v>
      </c>
      <c r="C125" s="20">
        <v>26</v>
      </c>
      <c r="D125" s="20">
        <v>90</v>
      </c>
      <c r="E125" s="20">
        <f t="shared" si="96"/>
        <v>0.28888888888888886</v>
      </c>
      <c r="F125" s="20">
        <v>14</v>
      </c>
      <c r="G125" s="20">
        <v>104</v>
      </c>
      <c r="H125" s="20">
        <f t="shared" si="97"/>
        <v>0.13461538461538461</v>
      </c>
      <c r="I125" s="20">
        <v>18</v>
      </c>
      <c r="J125" s="20">
        <v>91</v>
      </c>
      <c r="K125" s="20">
        <f t="shared" si="67"/>
        <v>0.19780219780219779</v>
      </c>
      <c r="L125" s="20">
        <v>17</v>
      </c>
      <c r="M125" s="20">
        <v>103</v>
      </c>
      <c r="N125" s="20">
        <f t="shared" si="98"/>
        <v>0.1650485436893204</v>
      </c>
      <c r="O125" s="20">
        <v>32</v>
      </c>
      <c r="P125" s="20">
        <v>110</v>
      </c>
      <c r="Q125" s="20">
        <f t="shared" si="99"/>
        <v>0.29090909090909089</v>
      </c>
      <c r="R125" s="20">
        <v>9</v>
      </c>
      <c r="S125" s="20">
        <v>86</v>
      </c>
      <c r="T125" s="20">
        <f t="shared" si="100"/>
        <v>0.10465116279069768</v>
      </c>
      <c r="U125" s="20">
        <v>31</v>
      </c>
      <c r="V125" s="20">
        <v>106</v>
      </c>
      <c r="W125" s="20">
        <f t="shared" si="101"/>
        <v>0.29245283018867924</v>
      </c>
      <c r="X125" s="20">
        <v>14</v>
      </c>
      <c r="Y125" s="20">
        <v>138</v>
      </c>
      <c r="Z125" s="20">
        <f t="shared" si="102"/>
        <v>0.10144927536231885</v>
      </c>
      <c r="AA125" s="10"/>
      <c r="AB125" s="10"/>
      <c r="AC125" s="10"/>
      <c r="AD125" s="11"/>
    </row>
    <row r="126" spans="2:30">
      <c r="B126" s="131">
        <v>65</v>
      </c>
      <c r="C126" s="20">
        <v>25</v>
      </c>
      <c r="D126" s="20">
        <v>106</v>
      </c>
      <c r="E126" s="20">
        <f t="shared" si="96"/>
        <v>0.23584905660377359</v>
      </c>
      <c r="F126" s="20">
        <v>14</v>
      </c>
      <c r="G126" s="20">
        <v>129</v>
      </c>
      <c r="H126" s="20">
        <f t="shared" si="97"/>
        <v>0.10852713178294573</v>
      </c>
      <c r="I126" s="20">
        <v>18</v>
      </c>
      <c r="J126" s="20">
        <v>107</v>
      </c>
      <c r="K126" s="20">
        <f t="shared" ref="K126:K157" si="103">I126/J126</f>
        <v>0.16822429906542055</v>
      </c>
      <c r="L126" s="20">
        <v>13</v>
      </c>
      <c r="M126" s="20">
        <v>110</v>
      </c>
      <c r="N126" s="20">
        <f t="shared" si="98"/>
        <v>0.11818181818181818</v>
      </c>
      <c r="O126" s="20">
        <v>32</v>
      </c>
      <c r="P126" s="20">
        <v>91</v>
      </c>
      <c r="Q126" s="20">
        <f t="shared" si="99"/>
        <v>0.35164835164835168</v>
      </c>
      <c r="R126" s="20">
        <v>23</v>
      </c>
      <c r="S126" s="20">
        <v>109</v>
      </c>
      <c r="T126" s="20">
        <f t="shared" si="100"/>
        <v>0.21100917431192662</v>
      </c>
      <c r="U126" s="20">
        <v>14</v>
      </c>
      <c r="V126" s="20">
        <v>128</v>
      </c>
      <c r="W126" s="20">
        <f t="shared" si="101"/>
        <v>0.109375</v>
      </c>
      <c r="X126" s="20">
        <v>13</v>
      </c>
      <c r="Y126" s="20">
        <v>127</v>
      </c>
      <c r="Z126" s="20">
        <f t="shared" si="102"/>
        <v>0.10236220472440945</v>
      </c>
      <c r="AA126" s="10"/>
      <c r="AB126" s="10"/>
      <c r="AC126" s="10"/>
      <c r="AD126" s="11"/>
    </row>
    <row r="127" spans="2:30">
      <c r="B127" s="131">
        <v>66</v>
      </c>
      <c r="C127" s="20">
        <v>7</v>
      </c>
      <c r="D127" s="20">
        <v>86</v>
      </c>
      <c r="E127" s="20">
        <f t="shared" si="96"/>
        <v>8.1395348837209308E-2</v>
      </c>
      <c r="F127" s="20">
        <v>23</v>
      </c>
      <c r="G127" s="20">
        <v>116</v>
      </c>
      <c r="H127" s="20">
        <f t="shared" si="97"/>
        <v>0.19827586206896552</v>
      </c>
      <c r="I127" s="20">
        <v>14</v>
      </c>
      <c r="J127" s="20">
        <v>86</v>
      </c>
      <c r="K127" s="20">
        <f t="shared" si="103"/>
        <v>0.16279069767441862</v>
      </c>
      <c r="L127" s="20">
        <v>26</v>
      </c>
      <c r="M127" s="20">
        <v>85</v>
      </c>
      <c r="N127" s="20">
        <f t="shared" si="98"/>
        <v>0.30588235294117649</v>
      </c>
      <c r="O127" s="20">
        <v>26</v>
      </c>
      <c r="P127" s="20">
        <v>92</v>
      </c>
      <c r="Q127" s="20">
        <f t="shared" si="99"/>
        <v>0.28260869565217389</v>
      </c>
      <c r="R127" s="20">
        <v>13</v>
      </c>
      <c r="S127" s="20">
        <v>79</v>
      </c>
      <c r="T127" s="20">
        <f t="shared" si="100"/>
        <v>0.16455696202531644</v>
      </c>
      <c r="U127" s="20">
        <v>7</v>
      </c>
      <c r="V127" s="20">
        <v>108</v>
      </c>
      <c r="W127" s="20">
        <f t="shared" si="101"/>
        <v>6.4814814814814811E-2</v>
      </c>
      <c r="X127" s="20">
        <v>7</v>
      </c>
      <c r="Y127" s="20">
        <v>129</v>
      </c>
      <c r="Z127" s="20">
        <f t="shared" si="102"/>
        <v>5.4263565891472867E-2</v>
      </c>
      <c r="AA127" s="10"/>
      <c r="AB127" s="10"/>
      <c r="AC127" s="10"/>
      <c r="AD127" s="11"/>
    </row>
    <row r="128" spans="2:30">
      <c r="B128" s="131">
        <v>67</v>
      </c>
      <c r="C128" s="20">
        <v>7</v>
      </c>
      <c r="D128" s="20">
        <v>99</v>
      </c>
      <c r="E128" s="20">
        <f>C128/D128</f>
        <v>7.0707070707070704E-2</v>
      </c>
      <c r="F128" s="20">
        <v>23</v>
      </c>
      <c r="G128" s="20">
        <v>125</v>
      </c>
      <c r="H128" s="20">
        <f>F128/G128</f>
        <v>0.184</v>
      </c>
      <c r="I128" s="20">
        <v>18</v>
      </c>
      <c r="J128" s="20">
        <v>94</v>
      </c>
      <c r="K128" s="20">
        <f t="shared" si="103"/>
        <v>0.19148936170212766</v>
      </c>
      <c r="L128" s="20">
        <v>33</v>
      </c>
      <c r="M128" s="20">
        <v>104</v>
      </c>
      <c r="N128" s="20">
        <f>L128/M128</f>
        <v>0.31730769230769229</v>
      </c>
      <c r="O128" s="20">
        <v>25</v>
      </c>
      <c r="P128" s="20">
        <v>115</v>
      </c>
      <c r="Q128" s="20">
        <f>O128/P128</f>
        <v>0.21739130434782608</v>
      </c>
      <c r="R128" s="20">
        <v>31</v>
      </c>
      <c r="S128" s="20">
        <v>91</v>
      </c>
      <c r="T128" s="20">
        <f>R128/S128</f>
        <v>0.34065934065934067</v>
      </c>
      <c r="U128" s="20">
        <v>13</v>
      </c>
      <c r="V128" s="20">
        <v>55</v>
      </c>
      <c r="W128" s="20">
        <f>U128/V128</f>
        <v>0.23636363636363636</v>
      </c>
      <c r="X128" s="20">
        <v>14</v>
      </c>
      <c r="Y128" s="20">
        <v>119</v>
      </c>
      <c r="Z128" s="20">
        <f>X128/Y128</f>
        <v>0.11764705882352941</v>
      </c>
      <c r="AA128" s="10"/>
      <c r="AB128" s="10"/>
      <c r="AC128" s="10"/>
      <c r="AD128" s="11"/>
    </row>
    <row r="129" spans="2:30">
      <c r="B129" s="131">
        <v>68</v>
      </c>
      <c r="C129" s="20">
        <v>20</v>
      </c>
      <c r="D129" s="20">
        <v>106</v>
      </c>
      <c r="E129" s="20">
        <f t="shared" ref="E129:E133" si="104">C129/D129</f>
        <v>0.18867924528301888</v>
      </c>
      <c r="F129" s="20">
        <v>13</v>
      </c>
      <c r="G129" s="20">
        <v>151</v>
      </c>
      <c r="H129" s="20">
        <f t="shared" ref="H129:H133" si="105">F129/G129</f>
        <v>8.6092715231788075E-2</v>
      </c>
      <c r="I129" s="20">
        <v>9</v>
      </c>
      <c r="J129" s="20">
        <v>56</v>
      </c>
      <c r="K129" s="20">
        <f t="shared" si="103"/>
        <v>0.16071428571428573</v>
      </c>
      <c r="L129" s="20">
        <v>33</v>
      </c>
      <c r="M129" s="20">
        <v>98</v>
      </c>
      <c r="N129" s="20">
        <f t="shared" ref="N129:N133" si="106">L129/M129</f>
        <v>0.33673469387755101</v>
      </c>
      <c r="O129" s="20">
        <v>26</v>
      </c>
      <c r="P129" s="20">
        <v>112</v>
      </c>
      <c r="Q129" s="20">
        <f t="shared" ref="Q129:Q133" si="107">O129/P129</f>
        <v>0.23214285714285715</v>
      </c>
      <c r="R129" s="20">
        <v>14</v>
      </c>
      <c r="S129" s="20">
        <v>102</v>
      </c>
      <c r="T129" s="20">
        <f t="shared" ref="T129:T133" si="108">R129/S129</f>
        <v>0.13725490196078433</v>
      </c>
      <c r="U129" s="20">
        <v>26</v>
      </c>
      <c r="V129" s="20">
        <v>112</v>
      </c>
      <c r="W129" s="20">
        <f t="shared" ref="W129:W133" si="109">U129/V129</f>
        <v>0.23214285714285715</v>
      </c>
      <c r="X129" s="20">
        <v>23</v>
      </c>
      <c r="Y129" s="20">
        <v>154</v>
      </c>
      <c r="Z129" s="20">
        <f t="shared" ref="Z129:Z133" si="110">X129/Y129</f>
        <v>0.14935064935064934</v>
      </c>
      <c r="AA129" s="10"/>
      <c r="AB129" s="10"/>
      <c r="AC129" s="10"/>
      <c r="AD129" s="11"/>
    </row>
    <row r="130" spans="2:30">
      <c r="B130" s="131">
        <v>69</v>
      </c>
      <c r="C130" s="20">
        <v>26</v>
      </c>
      <c r="D130" s="20">
        <v>128</v>
      </c>
      <c r="E130" s="20">
        <f t="shared" si="104"/>
        <v>0.203125</v>
      </c>
      <c r="F130" s="20">
        <v>13</v>
      </c>
      <c r="G130" s="20">
        <v>105</v>
      </c>
      <c r="H130" s="20">
        <f t="shared" si="105"/>
        <v>0.12380952380952381</v>
      </c>
      <c r="I130" s="20">
        <v>7</v>
      </c>
      <c r="J130" s="20">
        <v>73</v>
      </c>
      <c r="K130" s="20">
        <f t="shared" si="103"/>
        <v>9.5890410958904104E-2</v>
      </c>
      <c r="L130" s="20">
        <v>23</v>
      </c>
      <c r="M130" s="20">
        <v>73</v>
      </c>
      <c r="N130" s="20">
        <f t="shared" si="106"/>
        <v>0.31506849315068491</v>
      </c>
      <c r="O130" s="20">
        <v>18</v>
      </c>
      <c r="P130" s="20">
        <v>126</v>
      </c>
      <c r="Q130" s="20">
        <f t="shared" si="107"/>
        <v>0.14285714285714285</v>
      </c>
      <c r="R130" s="20">
        <v>28</v>
      </c>
      <c r="S130" s="20">
        <v>168</v>
      </c>
      <c r="T130" s="20">
        <f t="shared" si="108"/>
        <v>0.16666666666666666</v>
      </c>
      <c r="U130" s="20">
        <v>25</v>
      </c>
      <c r="V130" s="20">
        <v>122</v>
      </c>
      <c r="W130" s="20">
        <f t="shared" si="109"/>
        <v>0.20491803278688525</v>
      </c>
      <c r="X130" s="20">
        <v>14</v>
      </c>
      <c r="Y130" s="20">
        <v>116</v>
      </c>
      <c r="Z130" s="20">
        <f t="shared" si="110"/>
        <v>0.1206896551724138</v>
      </c>
      <c r="AA130" s="10"/>
      <c r="AB130" s="10"/>
      <c r="AC130" s="10"/>
      <c r="AD130" s="11"/>
    </row>
    <row r="131" spans="2:30">
      <c r="B131" s="131">
        <v>70</v>
      </c>
      <c r="C131" s="20">
        <v>23</v>
      </c>
      <c r="D131" s="20">
        <v>103</v>
      </c>
      <c r="E131" s="20">
        <f t="shared" si="104"/>
        <v>0.22330097087378642</v>
      </c>
      <c r="F131" s="20">
        <v>26</v>
      </c>
      <c r="G131" s="20">
        <v>110</v>
      </c>
      <c r="H131" s="20">
        <f t="shared" si="105"/>
        <v>0.23636363636363636</v>
      </c>
      <c r="I131" s="20">
        <v>23</v>
      </c>
      <c r="J131" s="20">
        <v>94</v>
      </c>
      <c r="K131" s="20">
        <f t="shared" si="103"/>
        <v>0.24468085106382978</v>
      </c>
      <c r="L131" s="20">
        <v>14</v>
      </c>
      <c r="M131" s="20">
        <v>113</v>
      </c>
      <c r="N131" s="20">
        <f t="shared" si="106"/>
        <v>0.12389380530973451</v>
      </c>
      <c r="O131" s="20">
        <v>20</v>
      </c>
      <c r="P131" s="20">
        <v>103</v>
      </c>
      <c r="Q131" s="20">
        <f t="shared" si="107"/>
        <v>0.1941747572815534</v>
      </c>
      <c r="R131" s="20">
        <v>1</v>
      </c>
      <c r="S131" s="20">
        <v>99</v>
      </c>
      <c r="T131" s="20">
        <f t="shared" si="108"/>
        <v>1.0101010101010102E-2</v>
      </c>
      <c r="U131" s="20">
        <v>23</v>
      </c>
      <c r="V131" s="20">
        <v>107</v>
      </c>
      <c r="W131" s="20">
        <f t="shared" si="109"/>
        <v>0.21495327102803738</v>
      </c>
      <c r="X131" s="20">
        <v>18</v>
      </c>
      <c r="Y131" s="20">
        <v>149</v>
      </c>
      <c r="Z131" s="20">
        <f t="shared" si="110"/>
        <v>0.12080536912751678</v>
      </c>
      <c r="AA131" s="10"/>
      <c r="AB131" s="10"/>
      <c r="AC131" s="10"/>
      <c r="AD131" s="11"/>
    </row>
    <row r="132" spans="2:30">
      <c r="B132" s="131">
        <v>71</v>
      </c>
      <c r="C132" s="20">
        <v>19</v>
      </c>
      <c r="D132" s="20">
        <v>103</v>
      </c>
      <c r="E132" s="20">
        <f t="shared" si="104"/>
        <v>0.18446601941747573</v>
      </c>
      <c r="F132" s="20">
        <v>14</v>
      </c>
      <c r="G132" s="20">
        <v>122</v>
      </c>
      <c r="H132" s="20">
        <f t="shared" si="105"/>
        <v>0.11475409836065574</v>
      </c>
      <c r="I132" s="20">
        <v>14</v>
      </c>
      <c r="J132" s="20">
        <v>95</v>
      </c>
      <c r="K132" s="20">
        <f t="shared" si="103"/>
        <v>0.14736842105263157</v>
      </c>
      <c r="L132" s="20">
        <v>23</v>
      </c>
      <c r="M132" s="20">
        <v>79</v>
      </c>
      <c r="N132" s="20">
        <f t="shared" si="106"/>
        <v>0.29113924050632911</v>
      </c>
      <c r="O132" s="20">
        <v>19</v>
      </c>
      <c r="P132" s="20">
        <v>109</v>
      </c>
      <c r="Q132" s="20">
        <f t="shared" si="107"/>
        <v>0.1743119266055046</v>
      </c>
      <c r="R132" s="20">
        <v>18</v>
      </c>
      <c r="S132" s="20">
        <v>112</v>
      </c>
      <c r="T132" s="20">
        <f t="shared" si="108"/>
        <v>0.16071428571428573</v>
      </c>
      <c r="U132" s="20">
        <v>18</v>
      </c>
      <c r="V132" s="20">
        <v>120</v>
      </c>
      <c r="W132" s="20">
        <f t="shared" si="109"/>
        <v>0.15</v>
      </c>
      <c r="X132" s="20">
        <v>14</v>
      </c>
      <c r="Y132" s="20">
        <v>111</v>
      </c>
      <c r="Z132" s="20">
        <f t="shared" si="110"/>
        <v>0.12612612612612611</v>
      </c>
      <c r="AA132" s="10"/>
      <c r="AB132" s="10"/>
      <c r="AC132" s="10"/>
      <c r="AD132" s="11"/>
    </row>
    <row r="133" spans="2:30">
      <c r="B133" s="131">
        <v>72</v>
      </c>
      <c r="C133" s="20">
        <v>28</v>
      </c>
      <c r="D133" s="20">
        <v>93</v>
      </c>
      <c r="E133" s="20">
        <f t="shared" si="104"/>
        <v>0.30107526881720431</v>
      </c>
      <c r="F133" s="20">
        <v>9</v>
      </c>
      <c r="G133" s="20">
        <v>157</v>
      </c>
      <c r="H133" s="20">
        <f t="shared" si="105"/>
        <v>5.7324840764331211E-2</v>
      </c>
      <c r="I133" s="20">
        <v>19</v>
      </c>
      <c r="J133" s="20">
        <v>55</v>
      </c>
      <c r="K133" s="20">
        <f t="shared" si="103"/>
        <v>0.34545454545454546</v>
      </c>
      <c r="L133" s="20">
        <v>18</v>
      </c>
      <c r="M133" s="20">
        <v>74</v>
      </c>
      <c r="N133" s="20">
        <f t="shared" si="106"/>
        <v>0.24324324324324326</v>
      </c>
      <c r="O133" s="20">
        <v>26</v>
      </c>
      <c r="P133" s="20">
        <v>106</v>
      </c>
      <c r="Q133" s="20">
        <f t="shared" si="107"/>
        <v>0.24528301886792453</v>
      </c>
      <c r="R133" s="20">
        <v>14</v>
      </c>
      <c r="S133" s="20">
        <v>100</v>
      </c>
      <c r="T133" s="20">
        <f t="shared" si="108"/>
        <v>0.14000000000000001</v>
      </c>
      <c r="U133" s="20">
        <v>18</v>
      </c>
      <c r="V133" s="20">
        <v>125</v>
      </c>
      <c r="W133" s="20">
        <f t="shared" si="109"/>
        <v>0.14399999999999999</v>
      </c>
      <c r="X133" s="20">
        <v>18</v>
      </c>
      <c r="Y133" s="20">
        <v>141</v>
      </c>
      <c r="Z133" s="20">
        <f t="shared" si="110"/>
        <v>0.1276595744680851</v>
      </c>
      <c r="AA133" s="10"/>
      <c r="AB133" s="10"/>
      <c r="AC133" s="10"/>
      <c r="AD133" s="11"/>
    </row>
    <row r="134" spans="2:30">
      <c r="B134" s="131">
        <v>73</v>
      </c>
      <c r="C134" s="20">
        <v>14</v>
      </c>
      <c r="D134" s="20">
        <v>74</v>
      </c>
      <c r="E134" s="20">
        <f>C134/D134</f>
        <v>0.1891891891891892</v>
      </c>
      <c r="F134" s="20">
        <v>14</v>
      </c>
      <c r="G134" s="20">
        <v>113</v>
      </c>
      <c r="H134" s="20">
        <f>F134/G134</f>
        <v>0.12389380530973451</v>
      </c>
      <c r="I134" s="20">
        <v>20</v>
      </c>
      <c r="J134" s="20">
        <v>65</v>
      </c>
      <c r="K134" s="20">
        <f t="shared" si="103"/>
        <v>0.30769230769230771</v>
      </c>
      <c r="L134" s="20">
        <v>7</v>
      </c>
      <c r="M134" s="20">
        <v>96</v>
      </c>
      <c r="N134" s="20">
        <f>L134/M134</f>
        <v>7.2916666666666671E-2</v>
      </c>
      <c r="O134" s="20">
        <v>31</v>
      </c>
      <c r="P134" s="20">
        <v>103</v>
      </c>
      <c r="Q134" s="20">
        <f>O134/P134</f>
        <v>0.30097087378640774</v>
      </c>
      <c r="R134" s="20">
        <v>26</v>
      </c>
      <c r="S134" s="20">
        <v>106</v>
      </c>
      <c r="T134" s="20">
        <f>R134/S134</f>
        <v>0.24528301886792453</v>
      </c>
      <c r="U134" s="20">
        <v>20</v>
      </c>
      <c r="V134" s="20">
        <v>141</v>
      </c>
      <c r="W134" s="20">
        <f>U134/V134</f>
        <v>0.14184397163120568</v>
      </c>
      <c r="X134" s="20">
        <v>19</v>
      </c>
      <c r="Y134" s="20">
        <v>106</v>
      </c>
      <c r="Z134" s="20">
        <f>X134/Y134</f>
        <v>0.17924528301886791</v>
      </c>
      <c r="AA134" s="10"/>
      <c r="AB134" s="10"/>
      <c r="AC134" s="10"/>
      <c r="AD134" s="11"/>
    </row>
    <row r="135" spans="2:30">
      <c r="B135" s="131">
        <v>74</v>
      </c>
      <c r="C135" s="20">
        <v>19</v>
      </c>
      <c r="D135" s="20">
        <v>116</v>
      </c>
      <c r="E135" s="20">
        <f t="shared" ref="E135:E139" si="111">C135/D135</f>
        <v>0.16379310344827586</v>
      </c>
      <c r="F135" s="20">
        <v>13</v>
      </c>
      <c r="G135" s="20">
        <v>146</v>
      </c>
      <c r="H135" s="20">
        <f t="shared" ref="H135:H139" si="112">F135/G135</f>
        <v>8.9041095890410954E-2</v>
      </c>
      <c r="I135" s="20">
        <v>26</v>
      </c>
      <c r="J135" s="20">
        <v>73</v>
      </c>
      <c r="K135" s="20">
        <f t="shared" si="103"/>
        <v>0.35616438356164382</v>
      </c>
      <c r="L135" s="20">
        <v>28</v>
      </c>
      <c r="M135" s="20">
        <v>81</v>
      </c>
      <c r="N135" s="20">
        <f t="shared" ref="N135:N139" si="113">L135/M135</f>
        <v>0.34567901234567899</v>
      </c>
      <c r="O135" s="20">
        <v>49</v>
      </c>
      <c r="P135" s="20">
        <v>133</v>
      </c>
      <c r="Q135" s="20">
        <f t="shared" ref="Q135:Q139" si="114">O135/P135</f>
        <v>0.36842105263157893</v>
      </c>
      <c r="R135" s="20">
        <v>26</v>
      </c>
      <c r="S135" s="20">
        <v>77</v>
      </c>
      <c r="T135" s="20">
        <f t="shared" ref="T135:T139" si="115">R135/S135</f>
        <v>0.33766233766233766</v>
      </c>
      <c r="U135" s="20">
        <v>25</v>
      </c>
      <c r="V135" s="20">
        <v>92</v>
      </c>
      <c r="W135" s="20">
        <f t="shared" ref="W135:W139" si="116">U135/V135</f>
        <v>0.27173913043478259</v>
      </c>
      <c r="X135" s="20">
        <v>18</v>
      </c>
      <c r="Y135" s="20">
        <v>128</v>
      </c>
      <c r="Z135" s="20">
        <f t="shared" ref="Z135:Z139" si="117">X135/Y135</f>
        <v>0.140625</v>
      </c>
      <c r="AA135" s="10"/>
      <c r="AB135" s="10"/>
      <c r="AC135" s="10"/>
      <c r="AD135" s="11"/>
    </row>
    <row r="136" spans="2:30">
      <c r="B136" s="131">
        <v>75</v>
      </c>
      <c r="C136" s="20">
        <v>14</v>
      </c>
      <c r="D136" s="20">
        <v>114</v>
      </c>
      <c r="E136" s="20">
        <f t="shared" si="111"/>
        <v>0.12280701754385964</v>
      </c>
      <c r="F136" s="20">
        <v>13</v>
      </c>
      <c r="G136" s="20">
        <v>90</v>
      </c>
      <c r="H136" s="20">
        <f t="shared" si="112"/>
        <v>0.14444444444444443</v>
      </c>
      <c r="I136" s="20">
        <v>18</v>
      </c>
      <c r="J136" s="20">
        <v>82</v>
      </c>
      <c r="K136" s="20">
        <f t="shared" si="103"/>
        <v>0.21951219512195122</v>
      </c>
      <c r="L136" s="20">
        <v>25</v>
      </c>
      <c r="M136" s="20">
        <v>97</v>
      </c>
      <c r="N136" s="20">
        <f t="shared" si="113"/>
        <v>0.25773195876288657</v>
      </c>
      <c r="O136" s="20">
        <v>36</v>
      </c>
      <c r="P136" s="20">
        <v>119</v>
      </c>
      <c r="Q136" s="20">
        <f t="shared" si="114"/>
        <v>0.30252100840336132</v>
      </c>
      <c r="R136" s="20">
        <v>20</v>
      </c>
      <c r="S136" s="20">
        <v>92</v>
      </c>
      <c r="T136" s="20">
        <f t="shared" si="115"/>
        <v>0.21739130434782608</v>
      </c>
      <c r="U136" s="20">
        <v>26</v>
      </c>
      <c r="V136" s="20">
        <v>92</v>
      </c>
      <c r="W136" s="20">
        <f t="shared" si="116"/>
        <v>0.28260869565217389</v>
      </c>
      <c r="X136" s="20">
        <v>20</v>
      </c>
      <c r="Y136" s="20">
        <v>125</v>
      </c>
      <c r="Z136" s="20">
        <f t="shared" si="117"/>
        <v>0.16</v>
      </c>
      <c r="AA136" s="10"/>
      <c r="AB136" s="10"/>
      <c r="AC136" s="10"/>
      <c r="AD136" s="11"/>
    </row>
    <row r="137" spans="2:30">
      <c r="B137" s="131">
        <v>76</v>
      </c>
      <c r="C137" s="20">
        <v>9</v>
      </c>
      <c r="D137" s="20">
        <v>117</v>
      </c>
      <c r="E137" s="20">
        <f t="shared" si="111"/>
        <v>7.6923076923076927E-2</v>
      </c>
      <c r="F137" s="20">
        <v>7</v>
      </c>
      <c r="G137" s="20">
        <v>109</v>
      </c>
      <c r="H137" s="20">
        <f t="shared" si="112"/>
        <v>6.4220183486238536E-2</v>
      </c>
      <c r="I137" s="20">
        <v>19</v>
      </c>
      <c r="J137" s="20">
        <v>69</v>
      </c>
      <c r="K137" s="20">
        <f t="shared" si="103"/>
        <v>0.27536231884057971</v>
      </c>
      <c r="L137" s="20">
        <v>14</v>
      </c>
      <c r="M137" s="20">
        <v>39</v>
      </c>
      <c r="N137" s="20">
        <f t="shared" si="113"/>
        <v>0.35897435897435898</v>
      </c>
      <c r="O137" s="20">
        <v>31</v>
      </c>
      <c r="P137" s="20">
        <v>107</v>
      </c>
      <c r="Q137" s="20">
        <f t="shared" si="114"/>
        <v>0.28971962616822428</v>
      </c>
      <c r="R137" s="20">
        <v>20</v>
      </c>
      <c r="S137" s="20">
        <v>97</v>
      </c>
      <c r="T137" s="20">
        <f t="shared" si="115"/>
        <v>0.20618556701030927</v>
      </c>
      <c r="U137" s="20">
        <v>23</v>
      </c>
      <c r="V137" s="20">
        <v>74</v>
      </c>
      <c r="W137" s="20">
        <f t="shared" si="116"/>
        <v>0.3108108108108108</v>
      </c>
      <c r="X137" s="20">
        <v>20</v>
      </c>
      <c r="Y137" s="20">
        <v>171</v>
      </c>
      <c r="Z137" s="20">
        <f t="shared" si="117"/>
        <v>0.11695906432748537</v>
      </c>
      <c r="AA137" s="10"/>
      <c r="AB137" s="10"/>
      <c r="AC137" s="10"/>
      <c r="AD137" s="11"/>
    </row>
    <row r="138" spans="2:30">
      <c r="B138" s="131">
        <v>77</v>
      </c>
      <c r="C138" s="20">
        <v>26</v>
      </c>
      <c r="D138" s="20">
        <v>92</v>
      </c>
      <c r="E138" s="20">
        <f t="shared" si="111"/>
        <v>0.28260869565217389</v>
      </c>
      <c r="F138" s="20">
        <v>13</v>
      </c>
      <c r="G138" s="20">
        <v>103</v>
      </c>
      <c r="H138" s="20">
        <f t="shared" si="112"/>
        <v>0.12621359223300971</v>
      </c>
      <c r="I138" s="20">
        <v>23</v>
      </c>
      <c r="J138" s="20">
        <v>106</v>
      </c>
      <c r="K138" s="20">
        <f t="shared" si="103"/>
        <v>0.21698113207547171</v>
      </c>
      <c r="L138" s="20">
        <v>13</v>
      </c>
      <c r="M138" s="20">
        <v>74</v>
      </c>
      <c r="N138" s="20">
        <f t="shared" si="113"/>
        <v>0.17567567567567569</v>
      </c>
      <c r="O138" s="20">
        <v>23</v>
      </c>
      <c r="P138" s="20">
        <v>111</v>
      </c>
      <c r="Q138" s="20">
        <f t="shared" si="114"/>
        <v>0.2072072072072072</v>
      </c>
      <c r="R138" s="20">
        <v>26</v>
      </c>
      <c r="S138" s="20">
        <v>85</v>
      </c>
      <c r="T138" s="20">
        <f t="shared" si="115"/>
        <v>0.30588235294117649</v>
      </c>
      <c r="U138" s="20">
        <v>31</v>
      </c>
      <c r="V138" s="20">
        <v>99</v>
      </c>
      <c r="W138" s="20">
        <f t="shared" si="116"/>
        <v>0.31313131313131315</v>
      </c>
      <c r="X138" s="20">
        <v>25</v>
      </c>
      <c r="Y138" s="20">
        <v>133</v>
      </c>
      <c r="Z138" s="20">
        <f t="shared" si="117"/>
        <v>0.18796992481203006</v>
      </c>
      <c r="AA138" s="10"/>
      <c r="AB138" s="10"/>
      <c r="AC138" s="10"/>
      <c r="AD138" s="11"/>
    </row>
    <row r="139" spans="2:30">
      <c r="B139" s="131">
        <v>78</v>
      </c>
      <c r="C139" s="20">
        <v>9</v>
      </c>
      <c r="D139" s="20">
        <v>121</v>
      </c>
      <c r="E139" s="20">
        <f t="shared" si="111"/>
        <v>7.43801652892562E-2</v>
      </c>
      <c r="F139" s="20">
        <v>18</v>
      </c>
      <c r="G139" s="20">
        <v>108</v>
      </c>
      <c r="H139" s="20">
        <f t="shared" si="112"/>
        <v>0.16666666666666666</v>
      </c>
      <c r="I139" s="20">
        <v>23</v>
      </c>
      <c r="J139" s="20">
        <v>103</v>
      </c>
      <c r="K139" s="20">
        <f t="shared" si="103"/>
        <v>0.22330097087378642</v>
      </c>
      <c r="L139" s="20">
        <v>7</v>
      </c>
      <c r="M139" s="20">
        <v>69</v>
      </c>
      <c r="N139" s="20">
        <f t="shared" si="113"/>
        <v>0.10144927536231885</v>
      </c>
      <c r="O139" s="20">
        <v>26</v>
      </c>
      <c r="P139" s="20">
        <v>125</v>
      </c>
      <c r="Q139" s="20">
        <f t="shared" si="114"/>
        <v>0.20799999999999999</v>
      </c>
      <c r="R139" s="20">
        <v>28</v>
      </c>
      <c r="S139" s="20">
        <v>104</v>
      </c>
      <c r="T139" s="20">
        <f t="shared" si="115"/>
        <v>0.26923076923076922</v>
      </c>
      <c r="U139" s="20">
        <v>26</v>
      </c>
      <c r="V139" s="20">
        <v>108</v>
      </c>
      <c r="W139" s="20">
        <f t="shared" si="116"/>
        <v>0.24074074074074073</v>
      </c>
      <c r="X139" s="20">
        <v>14</v>
      </c>
      <c r="Y139" s="20">
        <v>114</v>
      </c>
      <c r="Z139" s="20">
        <f t="shared" si="117"/>
        <v>0.12280701754385964</v>
      </c>
      <c r="AA139" s="10"/>
      <c r="AB139" s="10"/>
      <c r="AC139" s="10"/>
      <c r="AD139" s="11"/>
    </row>
    <row r="140" spans="2:30">
      <c r="B140" s="131">
        <v>79</v>
      </c>
      <c r="C140" s="20">
        <v>18</v>
      </c>
      <c r="D140" s="20">
        <v>96</v>
      </c>
      <c r="E140" s="20">
        <f>C140/D140</f>
        <v>0.1875</v>
      </c>
      <c r="F140" s="20">
        <v>13</v>
      </c>
      <c r="G140" s="20">
        <v>115</v>
      </c>
      <c r="H140" s="20">
        <f>F140/G140</f>
        <v>0.11304347826086956</v>
      </c>
      <c r="I140" s="20">
        <v>14</v>
      </c>
      <c r="J140" s="20">
        <v>97</v>
      </c>
      <c r="K140" s="20">
        <f t="shared" si="103"/>
        <v>0.14432989690721648</v>
      </c>
      <c r="L140" s="20">
        <v>20</v>
      </c>
      <c r="M140" s="20">
        <v>60</v>
      </c>
      <c r="N140" s="20">
        <f>L140/M140</f>
        <v>0.33333333333333331</v>
      </c>
      <c r="O140" s="20">
        <v>23</v>
      </c>
      <c r="P140" s="20">
        <v>91</v>
      </c>
      <c r="Q140" s="20">
        <f>O140/P140</f>
        <v>0.25274725274725274</v>
      </c>
      <c r="R140" s="20">
        <v>13</v>
      </c>
      <c r="S140" s="20">
        <v>123</v>
      </c>
      <c r="T140" s="20">
        <f>R140/S140</f>
        <v>0.10569105691056911</v>
      </c>
      <c r="U140" s="20">
        <v>26</v>
      </c>
      <c r="V140" s="20">
        <v>60</v>
      </c>
      <c r="W140" s="20">
        <f>U140/V140</f>
        <v>0.43333333333333335</v>
      </c>
      <c r="X140" s="20">
        <v>14</v>
      </c>
      <c r="Y140" s="20">
        <v>145</v>
      </c>
      <c r="Z140" s="20">
        <f>X140/Y140</f>
        <v>9.6551724137931033E-2</v>
      </c>
      <c r="AA140" s="10"/>
      <c r="AB140" s="10"/>
      <c r="AC140" s="10"/>
      <c r="AD140" s="11"/>
    </row>
    <row r="141" spans="2:30">
      <c r="B141" s="131">
        <v>80</v>
      </c>
      <c r="C141" s="20">
        <v>14</v>
      </c>
      <c r="D141" s="20">
        <v>79</v>
      </c>
      <c r="E141" s="20">
        <f t="shared" ref="E141:E145" si="118">C141/D141</f>
        <v>0.17721518987341772</v>
      </c>
      <c r="F141" s="20">
        <v>14</v>
      </c>
      <c r="G141" s="20">
        <v>100</v>
      </c>
      <c r="H141" s="20">
        <f t="shared" ref="H141:H145" si="119">F141/G141</f>
        <v>0.14000000000000001</v>
      </c>
      <c r="I141" s="20">
        <v>14</v>
      </c>
      <c r="J141" s="20">
        <v>92</v>
      </c>
      <c r="K141" s="20">
        <f t="shared" si="103"/>
        <v>0.15217391304347827</v>
      </c>
      <c r="L141" s="20">
        <v>14</v>
      </c>
      <c r="M141" s="20">
        <v>100</v>
      </c>
      <c r="N141" s="20">
        <f t="shared" ref="N141:N145" si="120">L141/M141</f>
        <v>0.14000000000000001</v>
      </c>
      <c r="O141" s="20">
        <v>31</v>
      </c>
      <c r="P141" s="20">
        <v>110</v>
      </c>
      <c r="Q141" s="20">
        <f t="shared" ref="Q141:Q145" si="121">O141/P141</f>
        <v>0.2818181818181818</v>
      </c>
      <c r="R141" s="20">
        <v>14</v>
      </c>
      <c r="S141" s="20">
        <v>125</v>
      </c>
      <c r="T141" s="20">
        <f t="shared" ref="T141:T145" si="122">R141/S141</f>
        <v>0.112</v>
      </c>
      <c r="U141" s="20">
        <v>23</v>
      </c>
      <c r="V141" s="20">
        <v>108</v>
      </c>
      <c r="W141" s="20">
        <f t="shared" ref="W141:W145" si="123">U141/V141</f>
        <v>0.21296296296296297</v>
      </c>
      <c r="X141" s="20">
        <v>13</v>
      </c>
      <c r="Y141" s="20">
        <v>141</v>
      </c>
      <c r="Z141" s="20">
        <f t="shared" ref="Z141:Z145" si="124">X141/Y141</f>
        <v>9.2198581560283682E-2</v>
      </c>
      <c r="AA141" s="10"/>
      <c r="AB141" s="10"/>
      <c r="AC141" s="10"/>
      <c r="AD141" s="11"/>
    </row>
    <row r="142" spans="2:30">
      <c r="B142" s="131"/>
      <c r="C142" s="20">
        <v>28</v>
      </c>
      <c r="D142" s="20">
        <v>55</v>
      </c>
      <c r="E142" s="20">
        <f t="shared" si="118"/>
        <v>0.50909090909090904</v>
      </c>
      <c r="F142" s="20">
        <v>13</v>
      </c>
      <c r="G142" s="20">
        <v>103</v>
      </c>
      <c r="H142" s="20">
        <f t="shared" si="119"/>
        <v>0.12621359223300971</v>
      </c>
      <c r="I142" s="20">
        <v>14</v>
      </c>
      <c r="J142" s="20">
        <v>84</v>
      </c>
      <c r="K142" s="20">
        <f t="shared" si="103"/>
        <v>0.16666666666666666</v>
      </c>
      <c r="L142" s="20">
        <v>14</v>
      </c>
      <c r="M142" s="20">
        <v>83</v>
      </c>
      <c r="N142" s="20">
        <f t="shared" si="120"/>
        <v>0.16867469879518071</v>
      </c>
      <c r="O142" s="20">
        <v>23</v>
      </c>
      <c r="P142" s="20">
        <v>128</v>
      </c>
      <c r="Q142" s="20">
        <f t="shared" si="121"/>
        <v>0.1796875</v>
      </c>
      <c r="R142" s="20">
        <v>7</v>
      </c>
      <c r="S142" s="20">
        <v>119</v>
      </c>
      <c r="T142" s="20">
        <f t="shared" si="122"/>
        <v>5.8823529411764705E-2</v>
      </c>
      <c r="U142" s="20">
        <v>20</v>
      </c>
      <c r="V142" s="20">
        <v>134</v>
      </c>
      <c r="W142" s="20">
        <f t="shared" si="123"/>
        <v>0.14925373134328357</v>
      </c>
      <c r="X142" s="20">
        <v>25</v>
      </c>
      <c r="Y142" s="20">
        <v>116</v>
      </c>
      <c r="Z142" s="20">
        <f t="shared" si="124"/>
        <v>0.21551724137931033</v>
      </c>
      <c r="AA142" s="10"/>
      <c r="AB142" s="10"/>
      <c r="AC142" s="10"/>
      <c r="AD142" s="11"/>
    </row>
    <row r="143" spans="2:30">
      <c r="B143" s="131"/>
      <c r="C143" s="20">
        <v>23</v>
      </c>
      <c r="D143" s="20">
        <v>83</v>
      </c>
      <c r="E143" s="20">
        <f t="shared" si="118"/>
        <v>0.27710843373493976</v>
      </c>
      <c r="F143" s="20">
        <v>9</v>
      </c>
      <c r="G143" s="20">
        <v>119</v>
      </c>
      <c r="H143" s="20">
        <f t="shared" si="119"/>
        <v>7.5630252100840331E-2</v>
      </c>
      <c r="I143" s="20">
        <v>19</v>
      </c>
      <c r="J143" s="20">
        <v>94</v>
      </c>
      <c r="K143" s="20">
        <f t="shared" si="103"/>
        <v>0.20212765957446807</v>
      </c>
      <c r="L143" s="20">
        <v>9</v>
      </c>
      <c r="M143" s="20">
        <v>87</v>
      </c>
      <c r="N143" s="20">
        <f t="shared" si="120"/>
        <v>0.10344827586206896</v>
      </c>
      <c r="O143" s="20">
        <v>26</v>
      </c>
      <c r="P143" s="20">
        <v>105</v>
      </c>
      <c r="Q143" s="20">
        <f t="shared" si="121"/>
        <v>0.24761904761904763</v>
      </c>
      <c r="R143" s="20">
        <v>28</v>
      </c>
      <c r="S143" s="20">
        <v>111</v>
      </c>
      <c r="T143" s="20">
        <f t="shared" si="122"/>
        <v>0.25225225225225223</v>
      </c>
      <c r="U143" s="20">
        <v>18</v>
      </c>
      <c r="V143" s="20">
        <v>100</v>
      </c>
      <c r="W143" s="20">
        <f t="shared" si="123"/>
        <v>0.18</v>
      </c>
      <c r="X143" s="20">
        <v>14</v>
      </c>
      <c r="Y143" s="20">
        <v>111</v>
      </c>
      <c r="Z143" s="20">
        <f t="shared" si="124"/>
        <v>0.12612612612612611</v>
      </c>
      <c r="AA143" s="10"/>
      <c r="AB143" s="10"/>
      <c r="AC143" s="10"/>
      <c r="AD143" s="11"/>
    </row>
    <row r="144" spans="2:30">
      <c r="B144" s="131"/>
      <c r="C144" s="20">
        <v>19</v>
      </c>
      <c r="D144" s="20">
        <v>73</v>
      </c>
      <c r="E144" s="20">
        <f t="shared" si="118"/>
        <v>0.26027397260273971</v>
      </c>
      <c r="F144" s="20">
        <v>7</v>
      </c>
      <c r="G144" s="20">
        <v>117</v>
      </c>
      <c r="H144" s="20">
        <f t="shared" si="119"/>
        <v>5.9829059829059832E-2</v>
      </c>
      <c r="I144" s="20">
        <v>20</v>
      </c>
      <c r="J144" s="20">
        <v>76</v>
      </c>
      <c r="K144" s="20">
        <f t="shared" si="103"/>
        <v>0.26315789473684209</v>
      </c>
      <c r="L144" s="20">
        <v>14</v>
      </c>
      <c r="M144" s="20">
        <v>107</v>
      </c>
      <c r="N144" s="20">
        <f t="shared" si="120"/>
        <v>0.13084112149532709</v>
      </c>
      <c r="O144" s="20">
        <v>25</v>
      </c>
      <c r="P144" s="20">
        <v>122</v>
      </c>
      <c r="Q144" s="20">
        <f t="shared" si="121"/>
        <v>0.20491803278688525</v>
      </c>
      <c r="R144" s="20">
        <v>7</v>
      </c>
      <c r="S144" s="20">
        <v>98</v>
      </c>
      <c r="T144" s="20">
        <f t="shared" si="122"/>
        <v>7.1428571428571425E-2</v>
      </c>
      <c r="U144" s="20">
        <v>25</v>
      </c>
      <c r="V144" s="20">
        <v>110</v>
      </c>
      <c r="W144" s="20">
        <f t="shared" si="123"/>
        <v>0.22727272727272727</v>
      </c>
      <c r="X144" s="20">
        <v>24</v>
      </c>
      <c r="Y144" s="20">
        <v>140</v>
      </c>
      <c r="Z144" s="20">
        <f t="shared" si="124"/>
        <v>0.17142857142857143</v>
      </c>
      <c r="AA144" s="10"/>
      <c r="AB144" s="10"/>
      <c r="AC144" s="10"/>
      <c r="AD144" s="11"/>
    </row>
    <row r="145" spans="2:30">
      <c r="B145" s="131"/>
      <c r="C145" s="20">
        <v>13</v>
      </c>
      <c r="D145" s="20">
        <v>104</v>
      </c>
      <c r="E145" s="20">
        <f t="shared" si="118"/>
        <v>0.125</v>
      </c>
      <c r="F145" s="20">
        <v>13</v>
      </c>
      <c r="G145" s="20">
        <v>135</v>
      </c>
      <c r="H145" s="20">
        <f t="shared" si="119"/>
        <v>9.6296296296296297E-2</v>
      </c>
      <c r="I145" s="20">
        <v>18</v>
      </c>
      <c r="J145" s="20">
        <v>60</v>
      </c>
      <c r="K145" s="20">
        <f t="shared" si="103"/>
        <v>0.3</v>
      </c>
      <c r="L145" s="20">
        <v>9</v>
      </c>
      <c r="M145" s="20">
        <v>106</v>
      </c>
      <c r="N145" s="20">
        <f t="shared" si="120"/>
        <v>8.4905660377358486E-2</v>
      </c>
      <c r="O145" s="20">
        <v>39</v>
      </c>
      <c r="P145" s="20">
        <v>86</v>
      </c>
      <c r="Q145" s="20">
        <f t="shared" si="121"/>
        <v>0.45348837209302323</v>
      </c>
      <c r="R145" s="20">
        <v>18</v>
      </c>
      <c r="S145" s="20">
        <v>117</v>
      </c>
      <c r="T145" s="20">
        <f t="shared" si="122"/>
        <v>0.15384615384615385</v>
      </c>
      <c r="U145" s="20">
        <v>19</v>
      </c>
      <c r="V145" s="20">
        <v>97</v>
      </c>
      <c r="W145" s="20">
        <f t="shared" si="123"/>
        <v>0.19587628865979381</v>
      </c>
      <c r="X145" s="20">
        <v>19</v>
      </c>
      <c r="Y145" s="20">
        <v>144</v>
      </c>
      <c r="Z145" s="20">
        <f t="shared" si="124"/>
        <v>0.13194444444444445</v>
      </c>
      <c r="AA145" s="10"/>
      <c r="AB145" s="10"/>
      <c r="AC145" s="10"/>
      <c r="AD145" s="11"/>
    </row>
    <row r="146" spans="2:30">
      <c r="B146" s="131"/>
      <c r="C146" s="20">
        <v>26</v>
      </c>
      <c r="D146" s="20">
        <v>103</v>
      </c>
      <c r="E146" s="20">
        <f>C146/D146</f>
        <v>0.25242718446601942</v>
      </c>
      <c r="F146" s="20">
        <v>7</v>
      </c>
      <c r="G146" s="20">
        <v>140</v>
      </c>
      <c r="H146" s="20">
        <f>F146/G146</f>
        <v>0.05</v>
      </c>
      <c r="I146" s="20">
        <v>18</v>
      </c>
      <c r="J146" s="20">
        <v>86</v>
      </c>
      <c r="K146" s="20">
        <f t="shared" si="103"/>
        <v>0.20930232558139536</v>
      </c>
      <c r="L146" s="20">
        <v>13</v>
      </c>
      <c r="M146" s="20">
        <v>170</v>
      </c>
      <c r="N146" s="20">
        <f>L146/M146</f>
        <v>7.6470588235294124E-2</v>
      </c>
      <c r="O146" s="20">
        <v>26</v>
      </c>
      <c r="P146" s="20">
        <v>117</v>
      </c>
      <c r="Q146" s="20">
        <f>O146/P146</f>
        <v>0.22222222222222221</v>
      </c>
      <c r="R146" s="20">
        <v>13</v>
      </c>
      <c r="S146" s="20">
        <v>107</v>
      </c>
      <c r="T146" s="20">
        <f>R146/S146</f>
        <v>0.12149532710280374</v>
      </c>
      <c r="U146" s="20">
        <v>19</v>
      </c>
      <c r="V146" s="20">
        <v>100</v>
      </c>
      <c r="W146" s="20">
        <f>U146/V146</f>
        <v>0.19</v>
      </c>
      <c r="X146" s="20">
        <v>11</v>
      </c>
      <c r="Y146" s="20">
        <v>102</v>
      </c>
      <c r="Z146" s="20">
        <f>X146/Y146</f>
        <v>0.10784313725490197</v>
      </c>
      <c r="AA146" s="10"/>
      <c r="AB146" s="10"/>
      <c r="AC146" s="10"/>
      <c r="AD146" s="11"/>
    </row>
    <row r="147" spans="2:30">
      <c r="B147" s="131"/>
      <c r="C147" s="20">
        <v>20</v>
      </c>
      <c r="D147" s="20">
        <v>63</v>
      </c>
      <c r="E147" s="20">
        <f t="shared" ref="E147:E151" si="125">C147/D147</f>
        <v>0.31746031746031744</v>
      </c>
      <c r="F147" s="20">
        <v>7</v>
      </c>
      <c r="G147" s="20">
        <v>128</v>
      </c>
      <c r="H147" s="20">
        <f t="shared" ref="H147:H151" si="126">F147/G147</f>
        <v>5.46875E-2</v>
      </c>
      <c r="I147" s="20">
        <v>19</v>
      </c>
      <c r="J147" s="20">
        <v>93</v>
      </c>
      <c r="K147" s="20">
        <f t="shared" si="103"/>
        <v>0.20430107526881722</v>
      </c>
      <c r="L147" s="20">
        <v>7</v>
      </c>
      <c r="M147" s="20">
        <v>61</v>
      </c>
      <c r="N147" s="20">
        <f t="shared" ref="N147:N151" si="127">L147/M147</f>
        <v>0.11475409836065574</v>
      </c>
      <c r="O147" s="20">
        <v>26</v>
      </c>
      <c r="P147" s="20">
        <v>117</v>
      </c>
      <c r="Q147" s="20">
        <f t="shared" ref="Q147:Q151" si="128">O147/P147</f>
        <v>0.22222222222222221</v>
      </c>
      <c r="R147" s="20">
        <v>14</v>
      </c>
      <c r="S147" s="20">
        <v>114</v>
      </c>
      <c r="T147" s="20">
        <f t="shared" ref="T147:T151" si="129">R147/S147</f>
        <v>0.12280701754385964</v>
      </c>
      <c r="U147" s="20">
        <v>18</v>
      </c>
      <c r="V147" s="20">
        <v>95</v>
      </c>
      <c r="W147" s="20">
        <f t="shared" ref="W147:W151" si="130">U147/V147</f>
        <v>0.18947368421052632</v>
      </c>
      <c r="X147" s="20">
        <v>13</v>
      </c>
      <c r="Y147" s="20">
        <v>92</v>
      </c>
      <c r="Z147" s="20">
        <f t="shared" ref="Z147:Z151" si="131">X147/Y147</f>
        <v>0.14130434782608695</v>
      </c>
      <c r="AA147" s="10"/>
      <c r="AB147" s="10"/>
      <c r="AC147" s="10"/>
      <c r="AD147" s="11"/>
    </row>
    <row r="148" spans="2:30">
      <c r="B148" s="131"/>
      <c r="C148" s="20">
        <v>26</v>
      </c>
      <c r="D148" s="20">
        <v>103</v>
      </c>
      <c r="E148" s="20">
        <f t="shared" si="125"/>
        <v>0.25242718446601942</v>
      </c>
      <c r="F148" s="20">
        <v>7</v>
      </c>
      <c r="G148" s="20">
        <v>110</v>
      </c>
      <c r="H148" s="20">
        <f t="shared" si="126"/>
        <v>6.363636363636363E-2</v>
      </c>
      <c r="I148" s="20">
        <v>13</v>
      </c>
      <c r="J148" s="20">
        <v>67</v>
      </c>
      <c r="K148" s="20">
        <f t="shared" si="103"/>
        <v>0.19402985074626866</v>
      </c>
      <c r="L148" s="20">
        <v>20</v>
      </c>
      <c r="M148" s="20">
        <v>60</v>
      </c>
      <c r="N148" s="20">
        <f t="shared" si="127"/>
        <v>0.33333333333333331</v>
      </c>
      <c r="O148" s="20">
        <v>23</v>
      </c>
      <c r="P148" s="20">
        <v>141</v>
      </c>
      <c r="Q148" s="20">
        <f t="shared" si="128"/>
        <v>0.16312056737588654</v>
      </c>
      <c r="R148" s="20">
        <v>19</v>
      </c>
      <c r="S148" s="20">
        <v>117</v>
      </c>
      <c r="T148" s="20">
        <f t="shared" si="129"/>
        <v>0.1623931623931624</v>
      </c>
      <c r="U148" s="20">
        <v>26</v>
      </c>
      <c r="V148" s="20">
        <v>65</v>
      </c>
      <c r="W148" s="20">
        <f t="shared" si="130"/>
        <v>0.4</v>
      </c>
      <c r="X148" s="20">
        <v>21</v>
      </c>
      <c r="Y148" s="20">
        <v>115</v>
      </c>
      <c r="Z148" s="20">
        <f t="shared" si="131"/>
        <v>0.18260869565217391</v>
      </c>
      <c r="AA148" s="10"/>
      <c r="AB148" s="10"/>
      <c r="AC148" s="10"/>
      <c r="AD148" s="11"/>
    </row>
    <row r="149" spans="2:30">
      <c r="B149" s="131"/>
      <c r="C149" s="20">
        <v>14</v>
      </c>
      <c r="D149" s="20">
        <v>58</v>
      </c>
      <c r="E149" s="20">
        <f t="shared" si="125"/>
        <v>0.2413793103448276</v>
      </c>
      <c r="F149" s="20">
        <v>20</v>
      </c>
      <c r="G149" s="20">
        <v>122</v>
      </c>
      <c r="H149" s="20">
        <f t="shared" si="126"/>
        <v>0.16393442622950818</v>
      </c>
      <c r="I149" s="20">
        <v>19</v>
      </c>
      <c r="J149" s="20">
        <v>83</v>
      </c>
      <c r="K149" s="20">
        <f t="shared" si="103"/>
        <v>0.2289156626506024</v>
      </c>
      <c r="L149" s="20">
        <v>11</v>
      </c>
      <c r="M149" s="20">
        <v>56</v>
      </c>
      <c r="N149" s="20">
        <f t="shared" si="127"/>
        <v>0.19642857142857142</v>
      </c>
      <c r="O149" s="20">
        <v>31</v>
      </c>
      <c r="P149" s="20">
        <v>107</v>
      </c>
      <c r="Q149" s="20">
        <f t="shared" si="128"/>
        <v>0.28971962616822428</v>
      </c>
      <c r="R149" s="20">
        <v>14</v>
      </c>
      <c r="S149" s="20">
        <v>115</v>
      </c>
      <c r="T149" s="20">
        <f t="shared" si="129"/>
        <v>0.12173913043478261</v>
      </c>
      <c r="U149" s="20">
        <v>20</v>
      </c>
      <c r="V149" s="20">
        <v>104</v>
      </c>
      <c r="W149" s="20">
        <f t="shared" si="130"/>
        <v>0.19230769230769232</v>
      </c>
      <c r="X149" s="20">
        <v>14</v>
      </c>
      <c r="Y149" s="20">
        <v>105</v>
      </c>
      <c r="Z149" s="20">
        <f t="shared" si="131"/>
        <v>0.13333333333333333</v>
      </c>
      <c r="AA149" s="10"/>
      <c r="AB149" s="10"/>
      <c r="AC149" s="10"/>
      <c r="AD149" s="11"/>
    </row>
    <row r="150" spans="2:30">
      <c r="B150" s="131"/>
      <c r="C150" s="20">
        <v>13</v>
      </c>
      <c r="D150" s="20">
        <v>79</v>
      </c>
      <c r="E150" s="20">
        <f t="shared" si="125"/>
        <v>0.16455696202531644</v>
      </c>
      <c r="F150" s="20">
        <v>14</v>
      </c>
      <c r="G150" s="20">
        <v>119</v>
      </c>
      <c r="H150" s="20">
        <f t="shared" si="126"/>
        <v>0.11764705882352941</v>
      </c>
      <c r="I150" s="20">
        <v>26</v>
      </c>
      <c r="J150" s="20">
        <v>66</v>
      </c>
      <c r="K150" s="20">
        <f t="shared" si="103"/>
        <v>0.39393939393939392</v>
      </c>
      <c r="L150" s="20">
        <v>14</v>
      </c>
      <c r="M150" s="20">
        <v>112</v>
      </c>
      <c r="N150" s="20">
        <f t="shared" si="127"/>
        <v>0.125</v>
      </c>
      <c r="O150" s="20">
        <v>20</v>
      </c>
      <c r="P150" s="20">
        <v>144</v>
      </c>
      <c r="Q150" s="20">
        <f t="shared" si="128"/>
        <v>0.1388888888888889</v>
      </c>
      <c r="R150" s="20">
        <v>14</v>
      </c>
      <c r="S150" s="20">
        <v>88</v>
      </c>
      <c r="T150" s="20">
        <f t="shared" si="129"/>
        <v>0.15909090909090909</v>
      </c>
      <c r="U150" s="20">
        <v>14</v>
      </c>
      <c r="V150" s="20">
        <v>93</v>
      </c>
      <c r="W150" s="20">
        <f t="shared" si="130"/>
        <v>0.15053763440860216</v>
      </c>
      <c r="X150" s="20">
        <v>18</v>
      </c>
      <c r="Y150" s="20">
        <v>136</v>
      </c>
      <c r="Z150" s="20">
        <f t="shared" si="131"/>
        <v>0.13235294117647059</v>
      </c>
      <c r="AA150" s="10"/>
      <c r="AB150" s="10"/>
      <c r="AC150" s="10"/>
      <c r="AD150" s="11"/>
    </row>
    <row r="151" spans="2:30">
      <c r="B151" s="131"/>
      <c r="C151" s="20">
        <v>13</v>
      </c>
      <c r="D151" s="20">
        <v>91</v>
      </c>
      <c r="E151" s="20">
        <f t="shared" si="125"/>
        <v>0.14285714285714285</v>
      </c>
      <c r="F151" s="20">
        <v>9</v>
      </c>
      <c r="G151" s="20">
        <v>104</v>
      </c>
      <c r="H151" s="20">
        <f t="shared" si="126"/>
        <v>8.6538461538461536E-2</v>
      </c>
      <c r="I151" s="20">
        <v>18</v>
      </c>
      <c r="J151" s="20">
        <v>88</v>
      </c>
      <c r="K151" s="20">
        <f t="shared" si="103"/>
        <v>0.20454545454545456</v>
      </c>
      <c r="L151" s="20">
        <v>14</v>
      </c>
      <c r="M151" s="20">
        <v>73</v>
      </c>
      <c r="N151" s="20">
        <f t="shared" si="127"/>
        <v>0.19178082191780821</v>
      </c>
      <c r="O151" s="20">
        <v>13</v>
      </c>
      <c r="P151" s="20">
        <v>151</v>
      </c>
      <c r="Q151" s="20">
        <f t="shared" si="128"/>
        <v>8.6092715231788075E-2</v>
      </c>
      <c r="R151" s="20">
        <v>7</v>
      </c>
      <c r="S151" s="20">
        <v>98</v>
      </c>
      <c r="T151" s="20">
        <f t="shared" si="129"/>
        <v>7.1428571428571425E-2</v>
      </c>
      <c r="U151" s="20">
        <v>28</v>
      </c>
      <c r="V151" s="20">
        <v>125</v>
      </c>
      <c r="W151" s="20">
        <f t="shared" si="130"/>
        <v>0.224</v>
      </c>
      <c r="X151" s="20">
        <v>13</v>
      </c>
      <c r="Y151" s="20">
        <v>113</v>
      </c>
      <c r="Z151" s="20">
        <f t="shared" si="131"/>
        <v>0.11504424778761062</v>
      </c>
      <c r="AA151" s="10"/>
      <c r="AB151" s="10"/>
      <c r="AC151" s="10"/>
      <c r="AD151" s="11"/>
    </row>
    <row r="152" spans="2:30">
      <c r="B152" s="131"/>
      <c r="C152" s="20">
        <v>14</v>
      </c>
      <c r="D152" s="20">
        <v>39</v>
      </c>
      <c r="E152" s="20">
        <f>C152/D152</f>
        <v>0.35897435897435898</v>
      </c>
      <c r="F152" s="20">
        <v>14</v>
      </c>
      <c r="G152" s="20">
        <v>113</v>
      </c>
      <c r="H152" s="20">
        <f>F152/G152</f>
        <v>0.12389380530973451</v>
      </c>
      <c r="I152" s="20">
        <v>28</v>
      </c>
      <c r="J152" s="20">
        <v>61</v>
      </c>
      <c r="K152" s="20">
        <f t="shared" si="103"/>
        <v>0.45901639344262296</v>
      </c>
      <c r="L152" s="20">
        <v>14</v>
      </c>
      <c r="M152" s="20">
        <v>97</v>
      </c>
      <c r="N152" s="20">
        <f>L152/M152</f>
        <v>0.14432989690721648</v>
      </c>
      <c r="O152" s="20">
        <v>23</v>
      </c>
      <c r="P152" s="20">
        <v>147</v>
      </c>
      <c r="Q152" s="20">
        <f>O152/P152</f>
        <v>0.15646258503401361</v>
      </c>
      <c r="R152" s="20">
        <v>13</v>
      </c>
      <c r="S152" s="20">
        <v>114</v>
      </c>
      <c r="T152" s="20">
        <f>R152/S152</f>
        <v>0.11403508771929824</v>
      </c>
      <c r="U152" s="20">
        <v>20</v>
      </c>
      <c r="V152" s="20">
        <v>107</v>
      </c>
      <c r="W152" s="20">
        <f>U152/V152</f>
        <v>0.18691588785046728</v>
      </c>
      <c r="X152" s="20">
        <v>21</v>
      </c>
      <c r="Y152" s="20">
        <v>104</v>
      </c>
      <c r="Z152" s="20">
        <f>X152/Y152</f>
        <v>0.20192307692307693</v>
      </c>
      <c r="AA152" s="10"/>
      <c r="AB152" s="10"/>
      <c r="AC152" s="10"/>
      <c r="AD152" s="11"/>
    </row>
    <row r="153" spans="2:30">
      <c r="B153" s="131"/>
      <c r="C153" s="20">
        <v>19</v>
      </c>
      <c r="D153" s="20">
        <v>74</v>
      </c>
      <c r="E153" s="20">
        <f t="shared" ref="E153:E157" si="132">C153/D153</f>
        <v>0.25675675675675674</v>
      </c>
      <c r="F153" s="20">
        <v>14</v>
      </c>
      <c r="G153" s="20">
        <v>98</v>
      </c>
      <c r="H153" s="20">
        <f t="shared" ref="H153:H157" si="133">F153/G153</f>
        <v>0.14285714285714285</v>
      </c>
      <c r="I153" s="20">
        <v>14</v>
      </c>
      <c r="J153" s="20">
        <v>121</v>
      </c>
      <c r="K153" s="20">
        <f t="shared" si="103"/>
        <v>0.11570247933884298</v>
      </c>
      <c r="L153" s="20">
        <v>9</v>
      </c>
      <c r="M153" s="20">
        <v>85</v>
      </c>
      <c r="N153" s="20">
        <f t="shared" ref="N153:N157" si="134">L153/M153</f>
        <v>0.10588235294117647</v>
      </c>
      <c r="O153" s="20">
        <v>9</v>
      </c>
      <c r="P153" s="20">
        <v>124</v>
      </c>
      <c r="Q153" s="20">
        <f t="shared" ref="Q153:Q157" si="135">O153/P153</f>
        <v>7.2580645161290328E-2</v>
      </c>
      <c r="R153" s="20">
        <v>14</v>
      </c>
      <c r="S153" s="20">
        <v>107</v>
      </c>
      <c r="T153" s="20">
        <f t="shared" ref="T153:T157" si="136">R153/S153</f>
        <v>0.13084112149532709</v>
      </c>
      <c r="U153" s="20">
        <v>20</v>
      </c>
      <c r="V153" s="20">
        <v>88</v>
      </c>
      <c r="W153" s="20">
        <f t="shared" ref="W153:W157" si="137">U153/V153</f>
        <v>0.22727272727272727</v>
      </c>
      <c r="X153" s="20">
        <v>18</v>
      </c>
      <c r="Y153" s="20">
        <v>146</v>
      </c>
      <c r="Z153" s="20">
        <f t="shared" ref="Z153:Z157" si="138">X153/Y153</f>
        <v>0.12328767123287671</v>
      </c>
      <c r="AA153" s="10"/>
      <c r="AB153" s="10"/>
      <c r="AC153" s="10"/>
      <c r="AD153" s="11"/>
    </row>
    <row r="154" spans="2:30">
      <c r="B154" s="131"/>
      <c r="C154" s="20">
        <v>13</v>
      </c>
      <c r="D154" s="20">
        <v>61</v>
      </c>
      <c r="E154" s="20">
        <f t="shared" si="132"/>
        <v>0.21311475409836064</v>
      </c>
      <c r="F154" s="20">
        <v>13</v>
      </c>
      <c r="G154" s="20">
        <v>73</v>
      </c>
      <c r="H154" s="20">
        <f t="shared" si="133"/>
        <v>0.17808219178082191</v>
      </c>
      <c r="I154" s="20">
        <v>28</v>
      </c>
      <c r="J154" s="20">
        <v>71</v>
      </c>
      <c r="K154" s="20">
        <f t="shared" si="103"/>
        <v>0.39436619718309857</v>
      </c>
      <c r="L154" s="20">
        <v>7</v>
      </c>
      <c r="M154" s="20">
        <v>73</v>
      </c>
      <c r="N154" s="20">
        <f t="shared" si="134"/>
        <v>9.5890410958904104E-2</v>
      </c>
      <c r="O154" s="20">
        <v>35</v>
      </c>
      <c r="P154" s="20">
        <v>85</v>
      </c>
      <c r="Q154" s="20">
        <f t="shared" si="135"/>
        <v>0.41176470588235292</v>
      </c>
      <c r="R154" s="20">
        <v>26</v>
      </c>
      <c r="S154" s="20">
        <v>37</v>
      </c>
      <c r="T154" s="20">
        <f t="shared" si="136"/>
        <v>0.70270270270270274</v>
      </c>
      <c r="U154" s="20">
        <v>18</v>
      </c>
      <c r="V154" s="20">
        <v>108</v>
      </c>
      <c r="W154" s="20">
        <f t="shared" si="137"/>
        <v>0.16666666666666666</v>
      </c>
      <c r="X154" s="20">
        <v>14</v>
      </c>
      <c r="Y154" s="20">
        <v>125</v>
      </c>
      <c r="Z154" s="20">
        <f t="shared" si="138"/>
        <v>0.112</v>
      </c>
      <c r="AA154" s="10"/>
      <c r="AB154" s="10"/>
      <c r="AC154" s="10"/>
      <c r="AD154" s="11"/>
    </row>
    <row r="155" spans="2:30">
      <c r="B155" s="131"/>
      <c r="C155" s="20">
        <v>13</v>
      </c>
      <c r="D155" s="20">
        <v>104</v>
      </c>
      <c r="E155" s="20">
        <f t="shared" si="132"/>
        <v>0.125</v>
      </c>
      <c r="F155" s="20">
        <v>14</v>
      </c>
      <c r="G155" s="20">
        <v>85</v>
      </c>
      <c r="H155" s="20">
        <f t="shared" si="133"/>
        <v>0.16470588235294117</v>
      </c>
      <c r="I155" s="20">
        <v>26</v>
      </c>
      <c r="J155" s="20">
        <v>86</v>
      </c>
      <c r="K155" s="20">
        <f t="shared" si="103"/>
        <v>0.30232558139534882</v>
      </c>
      <c r="L155" s="20">
        <v>9</v>
      </c>
      <c r="M155" s="20">
        <v>103</v>
      </c>
      <c r="N155" s="20">
        <f t="shared" si="134"/>
        <v>8.7378640776699032E-2</v>
      </c>
      <c r="O155" s="20">
        <v>13</v>
      </c>
      <c r="P155" s="20">
        <v>101</v>
      </c>
      <c r="Q155" s="20">
        <f t="shared" si="135"/>
        <v>0.12871287128712872</v>
      </c>
      <c r="R155" s="20">
        <v>19</v>
      </c>
      <c r="S155" s="20">
        <v>49</v>
      </c>
      <c r="T155" s="20">
        <f t="shared" si="136"/>
        <v>0.38775510204081631</v>
      </c>
      <c r="U155" s="20">
        <v>20</v>
      </c>
      <c r="V155" s="20">
        <v>86</v>
      </c>
      <c r="W155" s="20">
        <f t="shared" si="137"/>
        <v>0.23255813953488372</v>
      </c>
      <c r="X155" s="20">
        <v>17</v>
      </c>
      <c r="Y155" s="20">
        <v>142</v>
      </c>
      <c r="Z155" s="20">
        <f t="shared" si="138"/>
        <v>0.11971830985915492</v>
      </c>
      <c r="AA155" s="10"/>
      <c r="AB155" s="10"/>
      <c r="AC155" s="10"/>
      <c r="AD155" s="11"/>
    </row>
    <row r="156" spans="2:30">
      <c r="B156" s="131"/>
      <c r="C156" s="20">
        <v>20</v>
      </c>
      <c r="D156" s="20">
        <v>73</v>
      </c>
      <c r="E156" s="20">
        <f t="shared" si="132"/>
        <v>0.27397260273972601</v>
      </c>
      <c r="F156" s="20">
        <v>9</v>
      </c>
      <c r="G156" s="20">
        <v>90</v>
      </c>
      <c r="H156" s="20">
        <f t="shared" si="133"/>
        <v>0.1</v>
      </c>
      <c r="I156" s="20">
        <v>7</v>
      </c>
      <c r="J156" s="20">
        <v>87</v>
      </c>
      <c r="K156" s="20">
        <f t="shared" si="103"/>
        <v>8.0459770114942528E-2</v>
      </c>
      <c r="L156" s="20">
        <v>7</v>
      </c>
      <c r="M156" s="20">
        <v>73</v>
      </c>
      <c r="N156" s="20">
        <f t="shared" si="134"/>
        <v>9.5890410958904104E-2</v>
      </c>
      <c r="O156" s="20">
        <v>13</v>
      </c>
      <c r="P156" s="20">
        <v>103</v>
      </c>
      <c r="Q156" s="20">
        <f t="shared" si="135"/>
        <v>0.12621359223300971</v>
      </c>
      <c r="R156" s="20">
        <v>19</v>
      </c>
      <c r="S156" s="20">
        <v>92</v>
      </c>
      <c r="T156" s="20">
        <f t="shared" si="136"/>
        <v>0.20652173913043478</v>
      </c>
      <c r="U156" s="20">
        <v>19</v>
      </c>
      <c r="V156" s="20">
        <v>73</v>
      </c>
      <c r="W156" s="20">
        <f t="shared" si="137"/>
        <v>0.26027397260273971</v>
      </c>
      <c r="X156" s="20">
        <v>17</v>
      </c>
      <c r="Y156" s="20">
        <v>125</v>
      </c>
      <c r="Z156" s="20">
        <f t="shared" si="138"/>
        <v>0.13600000000000001</v>
      </c>
      <c r="AA156" s="10"/>
      <c r="AB156" s="10"/>
      <c r="AC156" s="10"/>
      <c r="AD156" s="11"/>
    </row>
    <row r="157" spans="2:30">
      <c r="B157" s="131"/>
      <c r="C157" s="20">
        <v>20</v>
      </c>
      <c r="D157" s="20">
        <v>114</v>
      </c>
      <c r="E157" s="20">
        <f t="shared" si="132"/>
        <v>0.17543859649122806</v>
      </c>
      <c r="F157" s="20">
        <v>9</v>
      </c>
      <c r="G157" s="20">
        <v>60</v>
      </c>
      <c r="H157" s="20">
        <f t="shared" si="133"/>
        <v>0.15</v>
      </c>
      <c r="I157" s="20">
        <v>14</v>
      </c>
      <c r="J157" s="20">
        <v>96</v>
      </c>
      <c r="K157" s="20">
        <f t="shared" si="103"/>
        <v>0.14583333333333334</v>
      </c>
      <c r="L157" s="20">
        <v>13</v>
      </c>
      <c r="M157" s="20">
        <v>109</v>
      </c>
      <c r="N157" s="20">
        <f t="shared" si="134"/>
        <v>0.11926605504587157</v>
      </c>
      <c r="O157" s="20">
        <v>23</v>
      </c>
      <c r="P157" s="20">
        <v>84</v>
      </c>
      <c r="Q157" s="20">
        <f t="shared" si="135"/>
        <v>0.27380952380952384</v>
      </c>
      <c r="R157" s="20">
        <v>19</v>
      </c>
      <c r="S157" s="20">
        <v>86</v>
      </c>
      <c r="T157" s="20">
        <f t="shared" si="136"/>
        <v>0.22093023255813954</v>
      </c>
      <c r="U157" s="20">
        <v>23</v>
      </c>
      <c r="V157" s="20">
        <v>83</v>
      </c>
      <c r="W157" s="20">
        <f t="shared" si="137"/>
        <v>0.27710843373493976</v>
      </c>
      <c r="X157" s="20">
        <v>14</v>
      </c>
      <c r="Y157" s="20">
        <v>103</v>
      </c>
      <c r="Z157" s="20">
        <f t="shared" si="138"/>
        <v>0.13592233009708737</v>
      </c>
      <c r="AA157" s="10"/>
      <c r="AB157" s="10"/>
      <c r="AC157" s="10"/>
      <c r="AD157" s="11"/>
    </row>
    <row r="158" spans="2:30">
      <c r="B158" s="131"/>
      <c r="C158" s="20">
        <v>9</v>
      </c>
      <c r="D158" s="20">
        <v>104</v>
      </c>
      <c r="E158" s="20">
        <f>C158/D158</f>
        <v>8.6538461538461536E-2</v>
      </c>
      <c r="F158" s="20">
        <v>14</v>
      </c>
      <c r="G158" s="20">
        <v>132</v>
      </c>
      <c r="H158" s="20">
        <f>F158/G158</f>
        <v>0.10606060606060606</v>
      </c>
      <c r="I158" s="20">
        <v>32</v>
      </c>
      <c r="J158" s="20">
        <v>97</v>
      </c>
      <c r="K158" s="20">
        <f t="shared" ref="K158:K163" si="139">I158/J158</f>
        <v>0.32989690721649484</v>
      </c>
      <c r="L158" s="20">
        <v>7</v>
      </c>
      <c r="M158" s="20">
        <v>92</v>
      </c>
      <c r="N158" s="20">
        <f>L158/M158</f>
        <v>7.6086956521739135E-2</v>
      </c>
      <c r="O158" s="20"/>
      <c r="P158" s="20"/>
      <c r="Q158" s="20"/>
      <c r="R158" s="20">
        <v>23</v>
      </c>
      <c r="S158" s="20">
        <v>87</v>
      </c>
      <c r="T158" s="20">
        <f>R158/S158</f>
        <v>0.26436781609195403</v>
      </c>
      <c r="U158" s="20">
        <v>20</v>
      </c>
      <c r="V158" s="20">
        <v>103</v>
      </c>
      <c r="W158" s="20">
        <f>U158/V158</f>
        <v>0.1941747572815534</v>
      </c>
      <c r="X158" s="20">
        <v>18</v>
      </c>
      <c r="Y158" s="20">
        <v>119</v>
      </c>
      <c r="Z158" s="20">
        <f>X158/Y158</f>
        <v>0.15126050420168066</v>
      </c>
      <c r="AA158" s="10"/>
      <c r="AB158" s="10"/>
      <c r="AC158" s="10"/>
      <c r="AD158" s="11"/>
    </row>
    <row r="159" spans="2:30">
      <c r="B159" s="131"/>
      <c r="C159" s="20">
        <v>18</v>
      </c>
      <c r="D159" s="20">
        <v>31</v>
      </c>
      <c r="E159" s="20">
        <f t="shared" ref="E159:E163" si="140">C159/D159</f>
        <v>0.58064516129032262</v>
      </c>
      <c r="F159" s="20">
        <v>7</v>
      </c>
      <c r="G159" s="20">
        <v>102</v>
      </c>
      <c r="H159" s="20">
        <f t="shared" ref="H159:H163" si="141">F159/G159</f>
        <v>6.8627450980392163E-2</v>
      </c>
      <c r="I159" s="20">
        <v>23</v>
      </c>
      <c r="J159" s="20">
        <v>86</v>
      </c>
      <c r="K159" s="20">
        <f t="shared" si="139"/>
        <v>0.26744186046511625</v>
      </c>
      <c r="L159" s="20">
        <v>13</v>
      </c>
      <c r="M159" s="20">
        <v>86</v>
      </c>
      <c r="N159" s="20">
        <f t="shared" ref="N159:N163" si="142">L159/M159</f>
        <v>0.15116279069767441</v>
      </c>
      <c r="O159" s="20"/>
      <c r="P159" s="20"/>
      <c r="Q159" s="20"/>
      <c r="R159" s="20">
        <v>32</v>
      </c>
      <c r="S159" s="20">
        <v>62</v>
      </c>
      <c r="T159" s="20">
        <f t="shared" ref="T159:T163" si="143">R159/S159</f>
        <v>0.5161290322580645</v>
      </c>
      <c r="U159" s="20">
        <v>19</v>
      </c>
      <c r="V159" s="20">
        <v>44</v>
      </c>
      <c r="W159" s="20">
        <f t="shared" ref="W159:W163" si="144">U159/V159</f>
        <v>0.43181818181818182</v>
      </c>
      <c r="X159" s="20">
        <v>13</v>
      </c>
      <c r="Y159" s="20">
        <v>97</v>
      </c>
      <c r="Z159" s="20">
        <f t="shared" ref="Z159:Z163" si="145">X159/Y159</f>
        <v>0.13402061855670103</v>
      </c>
      <c r="AA159" s="10"/>
      <c r="AB159" s="10"/>
      <c r="AC159" s="10"/>
      <c r="AD159" s="11"/>
    </row>
    <row r="160" spans="2:30">
      <c r="B160" s="131"/>
      <c r="C160" s="20">
        <v>20</v>
      </c>
      <c r="D160" s="20">
        <v>73</v>
      </c>
      <c r="E160" s="20">
        <f t="shared" si="140"/>
        <v>0.27397260273972601</v>
      </c>
      <c r="F160" s="20">
        <v>9</v>
      </c>
      <c r="G160" s="20">
        <v>113</v>
      </c>
      <c r="H160" s="20">
        <f t="shared" si="141"/>
        <v>7.9646017699115043E-2</v>
      </c>
      <c r="I160" s="20">
        <v>23</v>
      </c>
      <c r="J160" s="20">
        <v>96</v>
      </c>
      <c r="K160" s="20">
        <f t="shared" si="139"/>
        <v>0.23958333333333334</v>
      </c>
      <c r="L160" s="20">
        <v>24</v>
      </c>
      <c r="M160" s="20">
        <v>101</v>
      </c>
      <c r="N160" s="20">
        <f t="shared" si="142"/>
        <v>0.23762376237623761</v>
      </c>
      <c r="O160" s="20"/>
      <c r="P160" s="20"/>
      <c r="Q160" s="20"/>
      <c r="R160" s="20">
        <v>23</v>
      </c>
      <c r="S160" s="20">
        <v>113</v>
      </c>
      <c r="T160" s="20">
        <f t="shared" si="143"/>
        <v>0.20353982300884957</v>
      </c>
      <c r="U160" s="20">
        <v>20</v>
      </c>
      <c r="V160" s="20">
        <v>84</v>
      </c>
      <c r="W160" s="20">
        <f t="shared" si="144"/>
        <v>0.23809523809523808</v>
      </c>
      <c r="X160" s="20">
        <v>29</v>
      </c>
      <c r="Y160" s="20">
        <v>141</v>
      </c>
      <c r="Z160" s="20">
        <f t="shared" si="145"/>
        <v>0.20567375886524822</v>
      </c>
      <c r="AA160" s="10"/>
      <c r="AB160" s="10"/>
      <c r="AC160" s="10"/>
      <c r="AD160" s="11"/>
    </row>
    <row r="161" spans="2:30">
      <c r="B161" s="131"/>
      <c r="C161" s="20">
        <v>20</v>
      </c>
      <c r="D161" s="20">
        <v>61</v>
      </c>
      <c r="E161" s="20">
        <f t="shared" si="140"/>
        <v>0.32786885245901637</v>
      </c>
      <c r="F161" s="20">
        <v>9</v>
      </c>
      <c r="G161" s="20">
        <v>107</v>
      </c>
      <c r="H161" s="20">
        <f t="shared" si="141"/>
        <v>8.4112149532710276E-2</v>
      </c>
      <c r="I161" s="20">
        <v>26</v>
      </c>
      <c r="J161" s="20">
        <v>77</v>
      </c>
      <c r="K161" s="20">
        <f t="shared" si="139"/>
        <v>0.33766233766233766</v>
      </c>
      <c r="L161" s="20">
        <v>14</v>
      </c>
      <c r="M161" s="20">
        <v>100</v>
      </c>
      <c r="N161" s="20">
        <f t="shared" si="142"/>
        <v>0.14000000000000001</v>
      </c>
      <c r="O161" s="20"/>
      <c r="P161" s="20"/>
      <c r="Q161" s="20"/>
      <c r="R161" s="20">
        <v>20</v>
      </c>
      <c r="S161" s="20">
        <v>93</v>
      </c>
      <c r="T161" s="20">
        <f t="shared" si="143"/>
        <v>0.21505376344086022</v>
      </c>
      <c r="U161" s="20">
        <v>28</v>
      </c>
      <c r="V161" s="20">
        <v>66</v>
      </c>
      <c r="W161" s="20">
        <f t="shared" si="144"/>
        <v>0.42424242424242425</v>
      </c>
      <c r="X161" s="20">
        <v>19</v>
      </c>
      <c r="Y161" s="20">
        <v>146</v>
      </c>
      <c r="Z161" s="20">
        <f t="shared" si="145"/>
        <v>0.13013698630136986</v>
      </c>
      <c r="AA161" s="10"/>
      <c r="AB161" s="10"/>
      <c r="AC161" s="10"/>
      <c r="AD161" s="11"/>
    </row>
    <row r="162" spans="2:30">
      <c r="B162" s="131"/>
      <c r="C162" s="20">
        <v>23</v>
      </c>
      <c r="D162" s="20">
        <v>91</v>
      </c>
      <c r="E162" s="20">
        <f t="shared" si="140"/>
        <v>0.25274725274725274</v>
      </c>
      <c r="F162" s="20">
        <v>14</v>
      </c>
      <c r="G162" s="20">
        <v>98</v>
      </c>
      <c r="H162" s="20">
        <f t="shared" si="141"/>
        <v>0.14285714285714285</v>
      </c>
      <c r="I162" s="20">
        <v>26</v>
      </c>
      <c r="J162" s="20">
        <v>104</v>
      </c>
      <c r="K162" s="20">
        <f t="shared" si="139"/>
        <v>0.25</v>
      </c>
      <c r="L162" s="20">
        <v>20</v>
      </c>
      <c r="M162" s="20">
        <v>81</v>
      </c>
      <c r="N162" s="20">
        <f t="shared" si="142"/>
        <v>0.24691358024691357</v>
      </c>
      <c r="O162" s="20"/>
      <c r="P162" s="20"/>
      <c r="Q162" s="20"/>
      <c r="R162" s="20">
        <v>32</v>
      </c>
      <c r="S162" s="20">
        <v>37</v>
      </c>
      <c r="T162" s="20">
        <f t="shared" si="143"/>
        <v>0.86486486486486491</v>
      </c>
      <c r="U162" s="20">
        <v>23</v>
      </c>
      <c r="V162" s="20">
        <v>96</v>
      </c>
      <c r="W162" s="20">
        <f t="shared" si="144"/>
        <v>0.23958333333333334</v>
      </c>
      <c r="X162" s="20">
        <v>14</v>
      </c>
      <c r="Y162" s="20">
        <v>116</v>
      </c>
      <c r="Z162" s="20">
        <f t="shared" si="145"/>
        <v>0.1206896551724138</v>
      </c>
      <c r="AA162" s="10"/>
      <c r="AB162" s="10"/>
      <c r="AC162" s="10"/>
      <c r="AD162" s="11"/>
    </row>
    <row r="163" spans="2:30">
      <c r="B163" s="131"/>
      <c r="C163" s="20">
        <v>13</v>
      </c>
      <c r="D163" s="20">
        <v>112</v>
      </c>
      <c r="E163" s="20">
        <f t="shared" si="140"/>
        <v>0.11607142857142858</v>
      </c>
      <c r="F163" s="20">
        <v>9</v>
      </c>
      <c r="G163" s="20">
        <v>81</v>
      </c>
      <c r="H163" s="20">
        <f t="shared" si="141"/>
        <v>0.1111111111111111</v>
      </c>
      <c r="I163" s="20">
        <v>23</v>
      </c>
      <c r="J163" s="20">
        <v>104</v>
      </c>
      <c r="K163" s="20">
        <f t="shared" si="139"/>
        <v>0.22115384615384615</v>
      </c>
      <c r="L163" s="20">
        <v>13</v>
      </c>
      <c r="M163" s="20">
        <v>104</v>
      </c>
      <c r="N163" s="20">
        <f t="shared" si="142"/>
        <v>0.125</v>
      </c>
      <c r="O163" s="20"/>
      <c r="P163" s="20"/>
      <c r="Q163" s="20"/>
      <c r="R163" s="20">
        <v>26</v>
      </c>
      <c r="S163" s="20">
        <v>86</v>
      </c>
      <c r="T163" s="20">
        <f t="shared" si="143"/>
        <v>0.30232558139534882</v>
      </c>
      <c r="U163" s="20">
        <v>20</v>
      </c>
      <c r="V163" s="20">
        <v>106</v>
      </c>
      <c r="W163" s="20">
        <f t="shared" si="144"/>
        <v>0.18867924528301888</v>
      </c>
      <c r="X163" s="20">
        <v>20</v>
      </c>
      <c r="Y163" s="20">
        <v>99</v>
      </c>
      <c r="Z163" s="20">
        <f t="shared" si="145"/>
        <v>0.20202020202020202</v>
      </c>
      <c r="AA163" s="10"/>
      <c r="AB163" s="10"/>
      <c r="AC163" s="10"/>
      <c r="AD163" s="11"/>
    </row>
    <row r="164" spans="2:30">
      <c r="B164" s="131"/>
      <c r="C164" s="20">
        <v>9</v>
      </c>
      <c r="D164" s="20">
        <v>90</v>
      </c>
      <c r="E164" s="20">
        <f>C164/D164</f>
        <v>0.1</v>
      </c>
      <c r="F164" s="20">
        <v>20</v>
      </c>
      <c r="G164" s="20">
        <v>133</v>
      </c>
      <c r="H164" s="20">
        <f>F164/G164</f>
        <v>0.15037593984962405</v>
      </c>
      <c r="I164" s="20"/>
      <c r="J164" s="20"/>
      <c r="K164" s="20"/>
      <c r="L164" s="20">
        <v>14</v>
      </c>
      <c r="M164" s="20">
        <v>83</v>
      </c>
      <c r="N164" s="20">
        <f>L164/M164</f>
        <v>0.16867469879518071</v>
      </c>
      <c r="O164" s="20"/>
      <c r="P164" s="20"/>
      <c r="Q164" s="20"/>
      <c r="R164" s="20">
        <v>20</v>
      </c>
      <c r="S164" s="20">
        <v>83</v>
      </c>
      <c r="T164" s="20">
        <f>R164/S164</f>
        <v>0.24096385542168675</v>
      </c>
      <c r="U164" s="20">
        <v>26</v>
      </c>
      <c r="V164" s="20">
        <v>98</v>
      </c>
      <c r="W164" s="20">
        <f>U164/V164</f>
        <v>0.26530612244897961</v>
      </c>
      <c r="X164" s="20">
        <v>20</v>
      </c>
      <c r="Y164" s="20">
        <v>128</v>
      </c>
      <c r="Z164" s="20">
        <f>X164/Y164</f>
        <v>0.15625</v>
      </c>
      <c r="AA164" s="10"/>
      <c r="AB164" s="10"/>
      <c r="AC164" s="10"/>
      <c r="AD164" s="11"/>
    </row>
    <row r="165" spans="2:30">
      <c r="B165" s="131"/>
      <c r="C165" s="20">
        <v>18</v>
      </c>
      <c r="D165" s="20">
        <v>90</v>
      </c>
      <c r="E165" s="20">
        <f t="shared" ref="E165:E166" si="146">C165/D165</f>
        <v>0.2</v>
      </c>
      <c r="F165" s="20">
        <v>9</v>
      </c>
      <c r="G165" s="20">
        <v>82</v>
      </c>
      <c r="H165" s="20">
        <f t="shared" ref="H165:H177" si="147">F165/G165</f>
        <v>0.10975609756097561</v>
      </c>
      <c r="I165" s="20"/>
      <c r="J165" s="20"/>
      <c r="K165" s="20"/>
      <c r="L165" s="20">
        <v>19</v>
      </c>
      <c r="M165" s="20">
        <v>99</v>
      </c>
      <c r="N165" s="20">
        <f t="shared" ref="N165:N177" si="148">L165/M165</f>
        <v>0.19191919191919191</v>
      </c>
      <c r="O165" s="20"/>
      <c r="P165" s="20"/>
      <c r="Q165" s="20"/>
      <c r="R165" s="20">
        <v>23</v>
      </c>
      <c r="S165" s="20">
        <v>103</v>
      </c>
      <c r="T165" s="20">
        <f t="shared" ref="T165:T166" si="149">R165/S165</f>
        <v>0.22330097087378642</v>
      </c>
      <c r="U165" s="20">
        <v>20</v>
      </c>
      <c r="V165" s="20">
        <v>110</v>
      </c>
      <c r="W165" s="20">
        <f t="shared" ref="W165:W177" si="150">U165/V165</f>
        <v>0.18181818181818182</v>
      </c>
      <c r="X165" s="20">
        <v>19</v>
      </c>
      <c r="Y165" s="20">
        <v>113</v>
      </c>
      <c r="Z165" s="20">
        <f t="shared" ref="Z165:Z174" si="151">X165/Y165</f>
        <v>0.16814159292035399</v>
      </c>
      <c r="AA165" s="10"/>
      <c r="AB165" s="10"/>
      <c r="AC165" s="10"/>
      <c r="AD165" s="11"/>
    </row>
    <row r="166" spans="2:30">
      <c r="B166" s="131"/>
      <c r="C166" s="20">
        <v>20</v>
      </c>
      <c r="D166" s="20">
        <v>109</v>
      </c>
      <c r="E166" s="20">
        <f t="shared" si="146"/>
        <v>0.1834862385321101</v>
      </c>
      <c r="F166" s="20">
        <v>14</v>
      </c>
      <c r="G166" s="20">
        <v>84</v>
      </c>
      <c r="H166" s="20">
        <f t="shared" si="147"/>
        <v>0.16666666666666666</v>
      </c>
      <c r="I166" s="20"/>
      <c r="J166" s="20"/>
      <c r="K166" s="20"/>
      <c r="L166" s="20">
        <v>9</v>
      </c>
      <c r="M166" s="20">
        <v>76</v>
      </c>
      <c r="N166" s="20">
        <f t="shared" si="148"/>
        <v>0.11842105263157894</v>
      </c>
      <c r="O166" s="20"/>
      <c r="P166" s="20"/>
      <c r="Q166" s="20"/>
      <c r="R166" s="20">
        <v>13</v>
      </c>
      <c r="S166" s="20">
        <v>108</v>
      </c>
      <c r="T166" s="20">
        <f t="shared" si="149"/>
        <v>0.12037037037037036</v>
      </c>
      <c r="U166" s="20">
        <v>23</v>
      </c>
      <c r="V166" s="20">
        <v>117</v>
      </c>
      <c r="W166" s="20">
        <f t="shared" si="150"/>
        <v>0.19658119658119658</v>
      </c>
      <c r="X166" s="20">
        <v>19</v>
      </c>
      <c r="Y166" s="20">
        <v>99</v>
      </c>
      <c r="Z166" s="20">
        <f t="shared" si="151"/>
        <v>0.19191919191919191</v>
      </c>
      <c r="AA166" s="10"/>
      <c r="AB166" s="10"/>
      <c r="AC166" s="10"/>
      <c r="AD166" s="11"/>
    </row>
    <row r="167" spans="2:30">
      <c r="B167" s="131"/>
      <c r="C167" s="20"/>
      <c r="D167" s="20"/>
      <c r="E167" s="20"/>
      <c r="F167" s="20">
        <v>9</v>
      </c>
      <c r="G167" s="20">
        <v>84</v>
      </c>
      <c r="H167" s="20">
        <f t="shared" si="147"/>
        <v>0.10714285714285714</v>
      </c>
      <c r="I167" s="20"/>
      <c r="J167" s="20"/>
      <c r="K167" s="20"/>
      <c r="L167" s="20">
        <v>13</v>
      </c>
      <c r="M167" s="20">
        <v>105</v>
      </c>
      <c r="N167" s="20">
        <f t="shared" si="148"/>
        <v>0.12380952380952381</v>
      </c>
      <c r="O167" s="20"/>
      <c r="P167" s="20"/>
      <c r="Q167" s="20"/>
      <c r="R167" s="20"/>
      <c r="S167" s="20"/>
      <c r="T167" s="20"/>
      <c r="U167" s="20">
        <v>25</v>
      </c>
      <c r="V167" s="20">
        <v>61</v>
      </c>
      <c r="W167" s="20">
        <f t="shared" si="150"/>
        <v>0.4098360655737705</v>
      </c>
      <c r="X167" s="20">
        <v>21</v>
      </c>
      <c r="Y167" s="20">
        <v>113</v>
      </c>
      <c r="Z167" s="20">
        <f t="shared" si="151"/>
        <v>0.18584070796460178</v>
      </c>
      <c r="AA167" s="10"/>
      <c r="AB167" s="10"/>
      <c r="AC167" s="10"/>
      <c r="AD167" s="11"/>
    </row>
    <row r="168" spans="2:30">
      <c r="B168" s="131"/>
      <c r="C168" s="20"/>
      <c r="D168" s="20"/>
      <c r="E168" s="20"/>
      <c r="F168" s="20">
        <v>13</v>
      </c>
      <c r="G168" s="20">
        <v>116</v>
      </c>
      <c r="H168" s="20">
        <f t="shared" si="147"/>
        <v>0.11206896551724138</v>
      </c>
      <c r="I168" s="20"/>
      <c r="J168" s="20"/>
      <c r="K168" s="20"/>
      <c r="L168" s="20">
        <v>14</v>
      </c>
      <c r="M168" s="20">
        <v>109</v>
      </c>
      <c r="N168" s="20">
        <f t="shared" si="148"/>
        <v>0.12844036697247707</v>
      </c>
      <c r="O168" s="20"/>
      <c r="P168" s="20"/>
      <c r="Q168" s="20"/>
      <c r="R168" s="20"/>
      <c r="S168" s="20"/>
      <c r="T168" s="20"/>
      <c r="U168" s="20">
        <v>23</v>
      </c>
      <c r="V168" s="20">
        <v>113</v>
      </c>
      <c r="W168" s="20">
        <f t="shared" si="150"/>
        <v>0.20353982300884957</v>
      </c>
      <c r="X168" s="20">
        <v>28</v>
      </c>
      <c r="Y168" s="20">
        <v>125</v>
      </c>
      <c r="Z168" s="20">
        <f t="shared" si="151"/>
        <v>0.224</v>
      </c>
      <c r="AA168" s="10"/>
      <c r="AB168" s="10"/>
      <c r="AC168" s="10"/>
      <c r="AD168" s="11"/>
    </row>
    <row r="169" spans="2:30">
      <c r="B169" s="131"/>
      <c r="C169" s="20"/>
      <c r="D169" s="20"/>
      <c r="E169" s="20"/>
      <c r="F169" s="20">
        <v>9</v>
      </c>
      <c r="G169" s="20">
        <v>90</v>
      </c>
      <c r="H169" s="20">
        <f t="shared" si="147"/>
        <v>0.1</v>
      </c>
      <c r="I169" s="20"/>
      <c r="J169" s="20"/>
      <c r="K169" s="20"/>
      <c r="L169" s="20">
        <v>7</v>
      </c>
      <c r="M169" s="20">
        <v>117</v>
      </c>
      <c r="N169" s="20">
        <f t="shared" si="148"/>
        <v>5.9829059829059832E-2</v>
      </c>
      <c r="O169" s="20"/>
      <c r="P169" s="20"/>
      <c r="Q169" s="20"/>
      <c r="R169" s="20"/>
      <c r="S169" s="20"/>
      <c r="T169" s="20"/>
      <c r="U169" s="20">
        <v>14</v>
      </c>
      <c r="V169" s="20">
        <v>95</v>
      </c>
      <c r="W169" s="20">
        <f t="shared" si="150"/>
        <v>0.14736842105263157</v>
      </c>
      <c r="X169" s="20">
        <v>24</v>
      </c>
      <c r="Y169" s="20">
        <v>109</v>
      </c>
      <c r="Z169" s="20">
        <f t="shared" si="151"/>
        <v>0.22018348623853212</v>
      </c>
      <c r="AA169" s="10"/>
      <c r="AB169" s="10"/>
      <c r="AC169" s="10"/>
      <c r="AD169" s="11"/>
    </row>
    <row r="170" spans="2:30">
      <c r="B170" s="131"/>
      <c r="C170" s="20"/>
      <c r="D170" s="20"/>
      <c r="E170" s="20"/>
      <c r="F170" s="20">
        <v>20</v>
      </c>
      <c r="G170" s="20">
        <v>103</v>
      </c>
      <c r="H170" s="20">
        <f t="shared" si="147"/>
        <v>0.1941747572815534</v>
      </c>
      <c r="I170" s="20"/>
      <c r="J170" s="20"/>
      <c r="K170" s="20"/>
      <c r="L170" s="20">
        <v>7</v>
      </c>
      <c r="M170" s="20">
        <v>85</v>
      </c>
      <c r="N170" s="20">
        <f t="shared" si="148"/>
        <v>8.2352941176470587E-2</v>
      </c>
      <c r="O170" s="20"/>
      <c r="P170" s="20"/>
      <c r="Q170" s="20"/>
      <c r="R170" s="20"/>
      <c r="S170" s="20"/>
      <c r="T170" s="20"/>
      <c r="U170" s="20">
        <v>18</v>
      </c>
      <c r="V170" s="20">
        <v>98</v>
      </c>
      <c r="W170" s="20">
        <f t="shared" si="150"/>
        <v>0.18367346938775511</v>
      </c>
      <c r="X170" s="20">
        <v>19</v>
      </c>
      <c r="Y170" s="20">
        <v>116</v>
      </c>
      <c r="Z170" s="20">
        <f t="shared" si="151"/>
        <v>0.16379310344827586</v>
      </c>
      <c r="AA170" s="10"/>
      <c r="AB170" s="10"/>
      <c r="AC170" s="10"/>
      <c r="AD170" s="11"/>
    </row>
    <row r="171" spans="2:30">
      <c r="B171" s="131"/>
      <c r="C171" s="20"/>
      <c r="D171" s="20"/>
      <c r="E171" s="20"/>
      <c r="F171" s="20">
        <v>14</v>
      </c>
      <c r="G171" s="20">
        <v>116</v>
      </c>
      <c r="H171" s="20">
        <f t="shared" si="147"/>
        <v>0.1206896551724138</v>
      </c>
      <c r="I171" s="20"/>
      <c r="J171" s="20"/>
      <c r="K171" s="20"/>
      <c r="L171" s="20">
        <v>7</v>
      </c>
      <c r="M171" s="20">
        <v>117</v>
      </c>
      <c r="N171" s="20">
        <f t="shared" si="148"/>
        <v>5.9829059829059832E-2</v>
      </c>
      <c r="O171" s="20"/>
      <c r="P171" s="20"/>
      <c r="Q171" s="20"/>
      <c r="R171" s="20"/>
      <c r="S171" s="20"/>
      <c r="T171" s="20"/>
      <c r="U171" s="20">
        <v>25</v>
      </c>
      <c r="V171" s="20">
        <v>97</v>
      </c>
      <c r="W171" s="20">
        <f t="shared" si="150"/>
        <v>0.25773195876288657</v>
      </c>
      <c r="X171" s="20">
        <v>23</v>
      </c>
      <c r="Y171" s="20">
        <v>154</v>
      </c>
      <c r="Z171" s="20">
        <f t="shared" si="151"/>
        <v>0.14935064935064934</v>
      </c>
      <c r="AA171" s="10"/>
      <c r="AB171" s="10"/>
      <c r="AC171" s="10"/>
      <c r="AD171" s="11"/>
    </row>
    <row r="172" spans="2:30">
      <c r="B172" s="131"/>
      <c r="C172" s="20"/>
      <c r="D172" s="20"/>
      <c r="E172" s="20"/>
      <c r="F172" s="20">
        <v>9</v>
      </c>
      <c r="G172" s="20">
        <v>96</v>
      </c>
      <c r="H172" s="20">
        <f t="shared" si="147"/>
        <v>9.375E-2</v>
      </c>
      <c r="I172" s="20"/>
      <c r="J172" s="20"/>
      <c r="K172" s="20"/>
      <c r="L172" s="20">
        <v>7</v>
      </c>
      <c r="M172" s="20">
        <v>117</v>
      </c>
      <c r="N172" s="20">
        <f t="shared" si="148"/>
        <v>5.9829059829059832E-2</v>
      </c>
      <c r="O172" s="20"/>
      <c r="P172" s="20"/>
      <c r="Q172" s="20"/>
      <c r="R172" s="20"/>
      <c r="S172" s="20"/>
      <c r="T172" s="20"/>
      <c r="U172" s="20">
        <v>18</v>
      </c>
      <c r="V172" s="20">
        <v>119</v>
      </c>
      <c r="W172" s="20">
        <f t="shared" si="150"/>
        <v>0.15126050420168066</v>
      </c>
      <c r="X172" s="20">
        <v>27</v>
      </c>
      <c r="Y172" s="20">
        <v>115</v>
      </c>
      <c r="Z172" s="20">
        <f t="shared" si="151"/>
        <v>0.23478260869565218</v>
      </c>
      <c r="AA172" s="10"/>
      <c r="AB172" s="10"/>
      <c r="AC172" s="10"/>
      <c r="AD172" s="11"/>
    </row>
    <row r="173" spans="2:30">
      <c r="B173" s="131"/>
      <c r="C173" s="20"/>
      <c r="D173" s="20"/>
      <c r="E173" s="20"/>
      <c r="F173" s="20">
        <v>18</v>
      </c>
      <c r="G173" s="20">
        <v>93</v>
      </c>
      <c r="H173" s="20">
        <f t="shared" si="147"/>
        <v>0.19354838709677419</v>
      </c>
      <c r="I173" s="20"/>
      <c r="J173" s="20"/>
      <c r="K173" s="20"/>
      <c r="L173" s="20">
        <v>9</v>
      </c>
      <c r="M173" s="20">
        <v>69</v>
      </c>
      <c r="N173" s="20">
        <f t="shared" si="148"/>
        <v>0.13043478260869565</v>
      </c>
      <c r="O173" s="20"/>
      <c r="P173" s="20"/>
      <c r="Q173" s="20"/>
      <c r="R173" s="20"/>
      <c r="S173" s="20"/>
      <c r="T173" s="20"/>
      <c r="U173" s="20">
        <v>23</v>
      </c>
      <c r="V173" s="20">
        <v>35</v>
      </c>
      <c r="W173" s="20">
        <f t="shared" si="150"/>
        <v>0.65714285714285714</v>
      </c>
      <c r="X173" s="20">
        <v>25</v>
      </c>
      <c r="Y173" s="20">
        <v>105</v>
      </c>
      <c r="Z173" s="20">
        <f t="shared" si="151"/>
        <v>0.23809523809523808</v>
      </c>
      <c r="AA173" s="10"/>
      <c r="AB173" s="10"/>
      <c r="AC173" s="10"/>
      <c r="AD173" s="11"/>
    </row>
    <row r="174" spans="2:30">
      <c r="B174" s="131"/>
      <c r="C174" s="20"/>
      <c r="D174" s="20"/>
      <c r="E174" s="20"/>
      <c r="F174" s="20">
        <v>9</v>
      </c>
      <c r="G174" s="20">
        <v>106</v>
      </c>
      <c r="H174" s="20">
        <f t="shared" si="147"/>
        <v>8.4905660377358486E-2</v>
      </c>
      <c r="I174" s="20"/>
      <c r="J174" s="20"/>
      <c r="K174" s="20"/>
      <c r="L174" s="20">
        <v>20</v>
      </c>
      <c r="M174" s="20">
        <v>119</v>
      </c>
      <c r="N174" s="20">
        <f t="shared" si="148"/>
        <v>0.16806722689075632</v>
      </c>
      <c r="O174" s="20"/>
      <c r="P174" s="20"/>
      <c r="Q174" s="20"/>
      <c r="R174" s="20"/>
      <c r="S174" s="20"/>
      <c r="T174" s="20"/>
      <c r="U174" s="20">
        <v>19</v>
      </c>
      <c r="V174" s="20">
        <v>109</v>
      </c>
      <c r="W174" s="20">
        <f t="shared" si="150"/>
        <v>0.1743119266055046</v>
      </c>
      <c r="X174" s="20">
        <v>26</v>
      </c>
      <c r="Y174" s="20">
        <v>140</v>
      </c>
      <c r="Z174" s="20">
        <f t="shared" si="151"/>
        <v>0.18571428571428572</v>
      </c>
      <c r="AA174" s="10"/>
      <c r="AB174" s="10"/>
      <c r="AC174" s="10"/>
      <c r="AD174" s="11"/>
    </row>
    <row r="175" spans="2:30">
      <c r="B175" s="131"/>
      <c r="C175" s="20"/>
      <c r="D175" s="20"/>
      <c r="E175" s="20"/>
      <c r="F175" s="20">
        <v>13</v>
      </c>
      <c r="G175" s="20">
        <v>73</v>
      </c>
      <c r="H175" s="20">
        <f t="shared" si="147"/>
        <v>0.17808219178082191</v>
      </c>
      <c r="I175" s="20"/>
      <c r="J175" s="20"/>
      <c r="K175" s="20"/>
      <c r="L175" s="20">
        <v>17</v>
      </c>
      <c r="M175" s="20">
        <v>93</v>
      </c>
      <c r="N175" s="20">
        <f t="shared" si="148"/>
        <v>0.18279569892473119</v>
      </c>
      <c r="O175" s="20"/>
      <c r="P175" s="20"/>
      <c r="Q175" s="20"/>
      <c r="R175" s="20"/>
      <c r="S175" s="20"/>
      <c r="T175" s="20"/>
      <c r="U175" s="20">
        <v>25</v>
      </c>
      <c r="V175" s="20">
        <v>93</v>
      </c>
      <c r="W175" s="20">
        <f t="shared" si="150"/>
        <v>0.26881720430107525</v>
      </c>
      <c r="X175" s="20"/>
      <c r="Y175" s="20"/>
      <c r="Z175" s="20"/>
      <c r="AA175" s="10"/>
      <c r="AB175" s="10"/>
      <c r="AC175" s="10"/>
      <c r="AD175" s="11"/>
    </row>
    <row r="176" spans="2:30">
      <c r="B176" s="131"/>
      <c r="C176" s="20"/>
      <c r="D176" s="20"/>
      <c r="E176" s="20"/>
      <c r="F176" s="20">
        <v>7</v>
      </c>
      <c r="G176" s="20">
        <v>131</v>
      </c>
      <c r="H176" s="20">
        <f t="shared" si="147"/>
        <v>5.3435114503816793E-2</v>
      </c>
      <c r="I176" s="20"/>
      <c r="J176" s="20"/>
      <c r="K176" s="20"/>
      <c r="L176" s="20">
        <v>12</v>
      </c>
      <c r="M176" s="20">
        <v>117</v>
      </c>
      <c r="N176" s="20">
        <f t="shared" si="148"/>
        <v>0.10256410256410256</v>
      </c>
      <c r="O176" s="20"/>
      <c r="P176" s="20"/>
      <c r="Q176" s="20"/>
      <c r="R176" s="20"/>
      <c r="S176" s="20"/>
      <c r="T176" s="20"/>
      <c r="U176" s="20">
        <v>14</v>
      </c>
      <c r="V176" s="20">
        <v>119</v>
      </c>
      <c r="W176" s="20">
        <f t="shared" si="150"/>
        <v>0.11764705882352941</v>
      </c>
      <c r="X176" s="20"/>
      <c r="Y176" s="20"/>
      <c r="Z176" s="20"/>
      <c r="AA176" s="10"/>
      <c r="AB176" s="10"/>
      <c r="AC176" s="10"/>
      <c r="AD176" s="11"/>
    </row>
    <row r="177" spans="2:30">
      <c r="B177" s="131"/>
      <c r="C177" s="20"/>
      <c r="D177" s="20"/>
      <c r="E177" s="20"/>
      <c r="F177" s="20">
        <v>7</v>
      </c>
      <c r="G177" s="20">
        <v>103</v>
      </c>
      <c r="H177" s="20">
        <f t="shared" si="147"/>
        <v>6.7961165048543687E-2</v>
      </c>
      <c r="I177" s="20"/>
      <c r="J177" s="20"/>
      <c r="K177" s="20"/>
      <c r="L177" s="20">
        <v>15</v>
      </c>
      <c r="M177" s="20">
        <v>87</v>
      </c>
      <c r="N177" s="20">
        <f t="shared" si="148"/>
        <v>0.17241379310344829</v>
      </c>
      <c r="O177" s="20"/>
      <c r="P177" s="20"/>
      <c r="Q177" s="20"/>
      <c r="R177" s="20"/>
      <c r="S177" s="20"/>
      <c r="T177" s="20"/>
      <c r="U177" s="20">
        <v>31</v>
      </c>
      <c r="V177" s="20">
        <v>85</v>
      </c>
      <c r="W177" s="20">
        <f t="shared" si="150"/>
        <v>0.36470588235294116</v>
      </c>
      <c r="X177" s="20"/>
      <c r="Y177" s="20"/>
      <c r="Z177" s="20"/>
      <c r="AA177" s="10"/>
      <c r="AB177" s="10"/>
      <c r="AC177" s="10"/>
      <c r="AD177" s="11"/>
    </row>
    <row r="178" spans="2:30">
      <c r="B178" s="131"/>
      <c r="C178" s="20"/>
      <c r="D178" s="20"/>
      <c r="E178" s="20"/>
      <c r="F178" s="20">
        <v>13</v>
      </c>
      <c r="G178" s="20">
        <v>98</v>
      </c>
      <c r="H178" s="20">
        <f>F178/G178</f>
        <v>0.1326530612244898</v>
      </c>
      <c r="I178" s="20"/>
      <c r="J178" s="20"/>
      <c r="K178" s="20"/>
      <c r="L178" s="20">
        <v>14</v>
      </c>
      <c r="M178" s="20">
        <v>127</v>
      </c>
      <c r="N178" s="20">
        <f>L178/M178</f>
        <v>0.11023622047244094</v>
      </c>
      <c r="O178" s="20"/>
      <c r="P178" s="20"/>
      <c r="Q178" s="20"/>
      <c r="R178" s="20"/>
      <c r="S178" s="20"/>
      <c r="T178" s="20"/>
      <c r="U178" s="20">
        <v>7</v>
      </c>
      <c r="V178" s="20">
        <v>130</v>
      </c>
      <c r="W178" s="20">
        <f>U178/V178</f>
        <v>5.3846153846153849E-2</v>
      </c>
      <c r="X178" s="20"/>
      <c r="Y178" s="20"/>
      <c r="Z178" s="20"/>
      <c r="AA178" s="10"/>
      <c r="AB178" s="10"/>
      <c r="AC178" s="10"/>
      <c r="AD178" s="11"/>
    </row>
    <row r="179" spans="2:30">
      <c r="B179" s="131"/>
      <c r="C179" s="20"/>
      <c r="D179" s="20"/>
      <c r="E179" s="20"/>
      <c r="F179" s="20">
        <v>13</v>
      </c>
      <c r="G179" s="20">
        <v>107</v>
      </c>
      <c r="H179" s="20">
        <f t="shared" ref="H179:H190" si="152">F179/G179</f>
        <v>0.12149532710280374</v>
      </c>
      <c r="I179" s="20"/>
      <c r="J179" s="20"/>
      <c r="K179" s="20"/>
      <c r="L179" s="20">
        <v>9</v>
      </c>
      <c r="M179" s="20">
        <v>134</v>
      </c>
      <c r="N179" s="20">
        <f t="shared" ref="N179" si="153">L179/M179</f>
        <v>6.7164179104477612E-2</v>
      </c>
      <c r="O179" s="20"/>
      <c r="P179" s="20"/>
      <c r="Q179" s="20"/>
      <c r="R179" s="20"/>
      <c r="S179" s="20"/>
      <c r="T179" s="20"/>
      <c r="U179" s="20"/>
      <c r="V179" s="20"/>
      <c r="W179" s="20"/>
      <c r="X179" s="20"/>
      <c r="Y179" s="20"/>
      <c r="Z179" s="20"/>
      <c r="AA179" s="10"/>
      <c r="AB179" s="10"/>
      <c r="AC179" s="10"/>
      <c r="AD179" s="11"/>
    </row>
    <row r="180" spans="2:30">
      <c r="B180" s="131"/>
      <c r="C180" s="20"/>
      <c r="D180" s="20"/>
      <c r="E180" s="20"/>
      <c r="F180" s="20">
        <v>7</v>
      </c>
      <c r="G180" s="20">
        <v>100</v>
      </c>
      <c r="H180" s="20">
        <f t="shared" si="152"/>
        <v>7.0000000000000007E-2</v>
      </c>
      <c r="I180" s="20"/>
      <c r="J180" s="20"/>
      <c r="K180" s="20"/>
      <c r="L180" s="20"/>
      <c r="M180" s="20"/>
      <c r="N180" s="20"/>
      <c r="O180" s="20"/>
      <c r="P180" s="20"/>
      <c r="Q180" s="20"/>
      <c r="R180" s="20"/>
      <c r="S180" s="20"/>
      <c r="T180" s="20"/>
      <c r="U180" s="20"/>
      <c r="V180" s="20"/>
      <c r="W180" s="20"/>
      <c r="X180" s="20"/>
      <c r="Y180" s="20"/>
      <c r="Z180" s="20"/>
      <c r="AA180" s="10"/>
      <c r="AB180" s="10"/>
      <c r="AC180" s="10"/>
      <c r="AD180" s="11"/>
    </row>
    <row r="181" spans="2:30">
      <c r="B181" s="131"/>
      <c r="C181" s="20"/>
      <c r="D181" s="20"/>
      <c r="E181" s="20"/>
      <c r="F181" s="20">
        <v>20</v>
      </c>
      <c r="G181" s="20">
        <v>121</v>
      </c>
      <c r="H181" s="20">
        <f t="shared" si="152"/>
        <v>0.16528925619834711</v>
      </c>
      <c r="I181" s="20"/>
      <c r="J181" s="20"/>
      <c r="K181" s="20"/>
      <c r="L181" s="20"/>
      <c r="M181" s="20"/>
      <c r="N181" s="20"/>
      <c r="O181" s="20"/>
      <c r="P181" s="20"/>
      <c r="Q181" s="20"/>
      <c r="R181" s="20"/>
      <c r="S181" s="20"/>
      <c r="T181" s="20"/>
      <c r="U181" s="20"/>
      <c r="V181" s="20"/>
      <c r="W181" s="20"/>
      <c r="X181" s="20"/>
      <c r="Y181" s="20"/>
      <c r="Z181" s="20"/>
      <c r="AA181" s="10"/>
      <c r="AB181" s="10"/>
      <c r="AC181" s="10"/>
      <c r="AD181" s="11"/>
    </row>
    <row r="182" spans="2:30">
      <c r="B182" s="131"/>
      <c r="C182" s="20"/>
      <c r="D182" s="20"/>
      <c r="E182" s="20"/>
      <c r="F182" s="20">
        <v>13</v>
      </c>
      <c r="G182" s="20">
        <v>145</v>
      </c>
      <c r="H182" s="20">
        <f t="shared" si="152"/>
        <v>8.9655172413793102E-2</v>
      </c>
      <c r="I182" s="20"/>
      <c r="J182" s="20"/>
      <c r="K182" s="20"/>
      <c r="L182" s="20"/>
      <c r="M182" s="20"/>
      <c r="N182" s="20"/>
      <c r="O182" s="20"/>
      <c r="P182" s="20"/>
      <c r="Q182" s="20"/>
      <c r="R182" s="20"/>
      <c r="S182" s="20"/>
      <c r="T182" s="20"/>
      <c r="U182" s="20"/>
      <c r="V182" s="20"/>
      <c r="W182" s="20"/>
      <c r="X182" s="20"/>
      <c r="Y182" s="20"/>
      <c r="Z182" s="20"/>
      <c r="AA182" s="10"/>
      <c r="AB182" s="10"/>
      <c r="AC182" s="10"/>
      <c r="AD182" s="11"/>
    </row>
    <row r="183" spans="2:30">
      <c r="B183" s="131"/>
      <c r="C183" s="20"/>
      <c r="D183" s="20"/>
      <c r="E183" s="20"/>
      <c r="F183" s="20">
        <v>7</v>
      </c>
      <c r="G183" s="20">
        <v>49</v>
      </c>
      <c r="H183" s="20">
        <f t="shared" si="152"/>
        <v>0.14285714285714285</v>
      </c>
      <c r="I183" s="20"/>
      <c r="J183" s="20"/>
      <c r="K183" s="20"/>
      <c r="L183" s="20"/>
      <c r="M183" s="20"/>
      <c r="N183" s="20"/>
      <c r="O183" s="20"/>
      <c r="P183" s="20"/>
      <c r="Q183" s="20"/>
      <c r="R183" s="20"/>
      <c r="S183" s="20"/>
      <c r="T183" s="20"/>
      <c r="U183" s="20"/>
      <c r="V183" s="20"/>
      <c r="W183" s="20"/>
      <c r="X183" s="20"/>
      <c r="Y183" s="20"/>
      <c r="Z183" s="20"/>
      <c r="AA183" s="10"/>
      <c r="AB183" s="10"/>
      <c r="AC183" s="10"/>
      <c r="AD183" s="11"/>
    </row>
    <row r="184" spans="2:30">
      <c r="B184" s="131"/>
      <c r="C184" s="20"/>
      <c r="D184" s="20"/>
      <c r="E184" s="20"/>
      <c r="F184" s="20">
        <v>14</v>
      </c>
      <c r="G184" s="20">
        <v>108</v>
      </c>
      <c r="H184" s="20">
        <f t="shared" si="152"/>
        <v>0.12962962962962962</v>
      </c>
      <c r="I184" s="20"/>
      <c r="J184" s="20"/>
      <c r="K184" s="20"/>
      <c r="L184" s="20"/>
      <c r="M184" s="20"/>
      <c r="N184" s="20"/>
      <c r="O184" s="20"/>
      <c r="P184" s="20"/>
      <c r="Q184" s="20"/>
      <c r="R184" s="20"/>
      <c r="S184" s="20"/>
      <c r="T184" s="20"/>
      <c r="U184" s="20"/>
      <c r="V184" s="20"/>
      <c r="W184" s="20"/>
      <c r="X184" s="20"/>
      <c r="Y184" s="20"/>
      <c r="Z184" s="20"/>
      <c r="AA184" s="10"/>
      <c r="AB184" s="10"/>
      <c r="AC184" s="10"/>
      <c r="AD184" s="11"/>
    </row>
    <row r="185" spans="2:30">
      <c r="B185" s="131"/>
      <c r="C185" s="20"/>
      <c r="D185" s="20"/>
      <c r="E185" s="20"/>
      <c r="F185" s="20">
        <v>7</v>
      </c>
      <c r="G185" s="20">
        <v>90</v>
      </c>
      <c r="H185" s="20">
        <f t="shared" si="152"/>
        <v>7.7777777777777779E-2</v>
      </c>
      <c r="I185" s="20"/>
      <c r="J185" s="20"/>
      <c r="K185" s="20"/>
      <c r="L185" s="20"/>
      <c r="M185" s="20"/>
      <c r="N185" s="20"/>
      <c r="O185" s="20"/>
      <c r="P185" s="20"/>
      <c r="Q185" s="20"/>
      <c r="R185" s="20"/>
      <c r="S185" s="20"/>
      <c r="T185" s="20"/>
      <c r="U185" s="20"/>
      <c r="V185" s="20"/>
      <c r="W185" s="20"/>
      <c r="X185" s="20"/>
      <c r="Y185" s="20"/>
      <c r="Z185" s="20"/>
      <c r="AA185" s="10"/>
      <c r="AB185" s="10"/>
      <c r="AC185" s="10"/>
      <c r="AD185" s="11"/>
    </row>
    <row r="186" spans="2:30">
      <c r="B186" s="131"/>
      <c r="C186" s="20"/>
      <c r="D186" s="20"/>
      <c r="E186" s="20"/>
      <c r="F186" s="20">
        <v>13</v>
      </c>
      <c r="G186" s="20">
        <v>98</v>
      </c>
      <c r="H186" s="20">
        <f t="shared" si="152"/>
        <v>0.1326530612244898</v>
      </c>
      <c r="I186" s="20"/>
      <c r="J186" s="20"/>
      <c r="K186" s="20"/>
      <c r="L186" s="20"/>
      <c r="M186" s="20"/>
      <c r="N186" s="20"/>
      <c r="O186" s="20"/>
      <c r="P186" s="20"/>
      <c r="Q186" s="20"/>
      <c r="R186" s="20"/>
      <c r="S186" s="20"/>
      <c r="T186" s="20"/>
      <c r="U186" s="20"/>
      <c r="V186" s="20"/>
      <c r="W186" s="20"/>
      <c r="X186" s="20"/>
      <c r="Y186" s="20"/>
      <c r="Z186" s="20"/>
      <c r="AA186" s="10"/>
      <c r="AB186" s="10"/>
      <c r="AC186" s="10"/>
      <c r="AD186" s="11"/>
    </row>
    <row r="187" spans="2:30">
      <c r="B187" s="131"/>
      <c r="C187" s="20"/>
      <c r="D187" s="20"/>
      <c r="E187" s="20"/>
      <c r="F187" s="20">
        <v>14</v>
      </c>
      <c r="G187" s="20">
        <v>111</v>
      </c>
      <c r="H187" s="20">
        <f t="shared" si="152"/>
        <v>0.12612612612612611</v>
      </c>
      <c r="I187" s="20"/>
      <c r="J187" s="20"/>
      <c r="K187" s="20"/>
      <c r="L187" s="20"/>
      <c r="M187" s="20"/>
      <c r="N187" s="20"/>
      <c r="O187" s="20"/>
      <c r="P187" s="20"/>
      <c r="Q187" s="20"/>
      <c r="R187" s="20"/>
      <c r="S187" s="20"/>
      <c r="T187" s="20"/>
      <c r="U187" s="20"/>
      <c r="V187" s="20"/>
      <c r="W187" s="20"/>
      <c r="X187" s="20"/>
      <c r="Y187" s="20"/>
      <c r="Z187" s="20"/>
      <c r="AA187" s="10"/>
      <c r="AB187" s="10"/>
      <c r="AC187" s="10"/>
      <c r="AD187" s="11"/>
    </row>
    <row r="188" spans="2:30">
      <c r="B188" s="131"/>
      <c r="C188" s="20"/>
      <c r="D188" s="20"/>
      <c r="E188" s="20"/>
      <c r="F188" s="20">
        <v>14</v>
      </c>
      <c r="G188" s="20">
        <v>106</v>
      </c>
      <c r="H188" s="20">
        <f t="shared" si="152"/>
        <v>0.13207547169811321</v>
      </c>
      <c r="I188" s="20"/>
      <c r="J188" s="20"/>
      <c r="K188" s="20"/>
      <c r="L188" s="20"/>
      <c r="M188" s="20"/>
      <c r="N188" s="20"/>
      <c r="O188" s="20"/>
      <c r="P188" s="20"/>
      <c r="Q188" s="20"/>
      <c r="R188" s="20"/>
      <c r="S188" s="20"/>
      <c r="T188" s="20"/>
      <c r="U188" s="20"/>
      <c r="V188" s="20"/>
      <c r="W188" s="20"/>
      <c r="X188" s="20"/>
      <c r="Y188" s="20"/>
      <c r="Z188" s="20"/>
      <c r="AA188" s="10"/>
      <c r="AB188" s="10"/>
      <c r="AC188" s="10"/>
      <c r="AD188" s="11"/>
    </row>
    <row r="189" spans="2:30">
      <c r="B189" s="131"/>
      <c r="C189" s="20"/>
      <c r="D189" s="20"/>
      <c r="E189" s="20"/>
      <c r="F189" s="20">
        <v>7</v>
      </c>
      <c r="G189" s="20">
        <v>117</v>
      </c>
      <c r="H189" s="20">
        <f t="shared" si="152"/>
        <v>5.9829059829059832E-2</v>
      </c>
      <c r="I189" s="20"/>
      <c r="J189" s="20"/>
      <c r="K189" s="20"/>
      <c r="L189" s="20"/>
      <c r="M189" s="20"/>
      <c r="N189" s="20"/>
      <c r="O189" s="20"/>
      <c r="P189" s="20"/>
      <c r="Q189" s="20"/>
      <c r="R189" s="20"/>
      <c r="S189" s="20"/>
      <c r="T189" s="20"/>
      <c r="U189" s="20"/>
      <c r="V189" s="20"/>
      <c r="W189" s="20"/>
      <c r="X189" s="20"/>
      <c r="Y189" s="20"/>
      <c r="Z189" s="20"/>
      <c r="AA189" s="10"/>
      <c r="AB189" s="10"/>
      <c r="AC189" s="10"/>
      <c r="AD189" s="11"/>
    </row>
    <row r="190" spans="2:30">
      <c r="B190" s="131"/>
      <c r="C190" s="20"/>
      <c r="D190" s="20"/>
      <c r="E190" s="20"/>
      <c r="F190" s="20">
        <v>18</v>
      </c>
      <c r="G190" s="20">
        <v>91</v>
      </c>
      <c r="H190" s="20">
        <f t="shared" si="152"/>
        <v>0.19780219780219779</v>
      </c>
      <c r="I190" s="20"/>
      <c r="J190" s="20"/>
      <c r="K190" s="20"/>
      <c r="L190" s="20"/>
      <c r="M190" s="20"/>
      <c r="N190" s="20"/>
      <c r="O190" s="20"/>
      <c r="P190" s="20"/>
      <c r="Q190" s="20"/>
      <c r="R190" s="20"/>
      <c r="S190" s="20"/>
      <c r="T190" s="20"/>
      <c r="U190" s="20"/>
      <c r="V190" s="20"/>
      <c r="W190" s="20"/>
      <c r="X190" s="20"/>
      <c r="Y190" s="20"/>
      <c r="Z190" s="20"/>
      <c r="AA190" s="10"/>
      <c r="AB190" s="10"/>
      <c r="AC190" s="10"/>
      <c r="AD190" s="11"/>
    </row>
    <row r="191" spans="2:30">
      <c r="B191" s="131"/>
      <c r="C191" s="20"/>
      <c r="D191" s="20"/>
      <c r="E191" s="20"/>
      <c r="F191" s="20">
        <v>7</v>
      </c>
      <c r="G191" s="20">
        <v>107</v>
      </c>
      <c r="H191" s="20">
        <f>F191/G191</f>
        <v>6.5420560747663545E-2</v>
      </c>
      <c r="I191" s="20"/>
      <c r="J191" s="20"/>
      <c r="K191" s="20"/>
      <c r="L191" s="20"/>
      <c r="M191" s="20"/>
      <c r="N191" s="20"/>
      <c r="O191" s="20"/>
      <c r="P191" s="20"/>
      <c r="Q191" s="20"/>
      <c r="R191" s="20"/>
      <c r="S191" s="20"/>
      <c r="T191" s="20"/>
      <c r="U191" s="20"/>
      <c r="V191" s="20"/>
      <c r="W191" s="20"/>
      <c r="X191" s="20"/>
      <c r="Y191" s="20"/>
      <c r="Z191" s="20"/>
      <c r="AA191" s="10"/>
      <c r="AB191" s="10"/>
      <c r="AC191" s="10"/>
      <c r="AD191" s="11"/>
    </row>
    <row r="192" spans="2:30">
      <c r="B192" s="131"/>
      <c r="C192" s="20"/>
      <c r="D192" s="20"/>
      <c r="E192" s="20"/>
      <c r="F192" s="20">
        <v>9</v>
      </c>
      <c r="G192" s="20">
        <v>104</v>
      </c>
      <c r="H192" s="20">
        <f t="shared" ref="H192" si="154">F192/G192</f>
        <v>8.6538461538461536E-2</v>
      </c>
      <c r="I192" s="20"/>
      <c r="J192" s="20"/>
      <c r="K192" s="20"/>
      <c r="L192" s="20"/>
      <c r="M192" s="20"/>
      <c r="N192" s="20"/>
      <c r="O192" s="20"/>
      <c r="P192" s="20"/>
      <c r="Q192" s="20"/>
      <c r="R192" s="20"/>
      <c r="S192" s="20"/>
      <c r="T192" s="20"/>
      <c r="U192" s="20"/>
      <c r="V192" s="20"/>
      <c r="W192" s="20"/>
      <c r="X192" s="20"/>
      <c r="Y192" s="20"/>
      <c r="Z192" s="20"/>
      <c r="AA192" s="10"/>
      <c r="AB192" s="10"/>
      <c r="AC192" s="10"/>
      <c r="AD192" s="11"/>
    </row>
    <row r="193" spans="1:30">
      <c r="B193" s="131"/>
      <c r="C193" s="20"/>
      <c r="D193" s="20"/>
      <c r="E193" s="20"/>
      <c r="F193" s="20"/>
      <c r="G193" s="20"/>
      <c r="H193" s="20"/>
      <c r="I193" s="20"/>
      <c r="J193" s="20"/>
      <c r="K193" s="20"/>
      <c r="L193" s="20"/>
      <c r="M193" s="20"/>
      <c r="N193" s="20"/>
      <c r="O193" s="20"/>
      <c r="P193" s="20"/>
      <c r="Q193" s="20"/>
      <c r="R193" s="20"/>
      <c r="S193" s="20"/>
      <c r="T193" s="20"/>
      <c r="U193" s="20"/>
      <c r="V193" s="20"/>
      <c r="W193" s="20"/>
      <c r="X193" s="20"/>
      <c r="Y193" s="20"/>
      <c r="Z193" s="20"/>
      <c r="AA193" s="10"/>
      <c r="AB193" s="10"/>
      <c r="AC193" s="10"/>
      <c r="AD193" s="11"/>
    </row>
    <row r="194" spans="1:30">
      <c r="A194" s="14"/>
      <c r="B194" s="4" t="s">
        <v>16</v>
      </c>
      <c r="C194" s="23"/>
      <c r="D194" s="23"/>
      <c r="E194" s="20">
        <f>AVERAGE(E62:E166)</f>
        <v>0.22645712657024419</v>
      </c>
      <c r="F194" s="23"/>
      <c r="G194" s="23"/>
      <c r="H194" s="20">
        <f>AVERAGE(H62:H193)</f>
        <v>0.13067377841406372</v>
      </c>
      <c r="I194" s="23"/>
      <c r="J194" s="23"/>
      <c r="K194" s="20">
        <f>AVERAGE(K62:K163)</f>
        <v>0.21156657456898822</v>
      </c>
      <c r="L194" s="23"/>
      <c r="M194" s="23"/>
      <c r="N194" s="20">
        <f>AVERAGE(N62:N179)</f>
        <v>0.16124125849744281</v>
      </c>
      <c r="O194" s="23"/>
      <c r="P194" s="23"/>
      <c r="Q194" s="20">
        <f>AVERAGE(Q62:Q193)</f>
        <v>0.21483646314694663</v>
      </c>
      <c r="R194" s="23"/>
      <c r="S194" s="23"/>
      <c r="T194" s="20">
        <f>AVERAGE(T62:T193)</f>
        <v>0.16439296321465463</v>
      </c>
      <c r="U194" s="23"/>
      <c r="V194" s="23"/>
      <c r="W194" s="20">
        <f>AVERAGE(W62:W193)</f>
        <v>0.23233441193746682</v>
      </c>
      <c r="X194" s="23"/>
      <c r="Y194" s="23"/>
      <c r="Z194" s="20">
        <f>AVERAGE(Z62:Z174)</f>
        <v>0.13411680692296676</v>
      </c>
      <c r="AA194" s="10"/>
      <c r="AB194" s="10"/>
      <c r="AC194" s="10"/>
      <c r="AD194" s="11"/>
    </row>
    <row r="195" spans="1:30" ht="17" thickBot="1">
      <c r="A195" s="14"/>
      <c r="B195" s="5" t="s">
        <v>17</v>
      </c>
      <c r="C195" s="24"/>
      <c r="D195" s="24"/>
      <c r="E195" s="25">
        <f>STDEV(E62:E193)/SQRT(COUNT(E62:E193))</f>
        <v>9.9607867713795342E-3</v>
      </c>
      <c r="F195" s="24"/>
      <c r="G195" s="24"/>
      <c r="H195" s="25">
        <f>STDEV(H62:H193)/SQRT(COUNT(H62:H193))</f>
        <v>4.7896991306972279E-3</v>
      </c>
      <c r="I195" s="24"/>
      <c r="J195" s="24"/>
      <c r="K195" s="25">
        <f>STDEV(K62:K193)/SQRT(COUNT(K62:K193))</f>
        <v>7.3322487864806163E-3</v>
      </c>
      <c r="L195" s="24"/>
      <c r="M195" s="24"/>
      <c r="N195" s="25">
        <f>STDEV(N62:N193)/SQRT(COUNT(N62:N193))</f>
        <v>8.1003906521695153E-3</v>
      </c>
      <c r="O195" s="24"/>
      <c r="P195" s="24"/>
      <c r="Q195" s="25">
        <f>STDEV(Q62:Q193)/SQRT(COUNT(Q62:Q193))</f>
        <v>8.3795716377347527E-3</v>
      </c>
      <c r="R195" s="24"/>
      <c r="S195" s="24"/>
      <c r="T195" s="25">
        <f>STDEV(T62:T193)/SQRT(COUNT(T62:T193))</f>
        <v>1.1979147602634257E-2</v>
      </c>
      <c r="U195" s="24"/>
      <c r="V195" s="24"/>
      <c r="W195" s="25">
        <f>STDEV(W62:W193)/SQRT(COUNT(W62:W193))</f>
        <v>8.591880554498374E-3</v>
      </c>
      <c r="X195" s="24"/>
      <c r="Y195" s="24"/>
      <c r="Z195" s="25">
        <f>STDEV(Z62:Z193)/SQRT(COUNT(Z62:Z193))</f>
        <v>4.875606151263881E-3</v>
      </c>
      <c r="AA195" s="6"/>
      <c r="AB195" s="6"/>
      <c r="AC195" s="6"/>
      <c r="AD195" s="12"/>
    </row>
    <row r="196" spans="1:30" ht="17" thickBot="1">
      <c r="A196" s="13"/>
      <c r="B196" s="132"/>
    </row>
    <row r="197" spans="1:30" s="28" customFormat="1" ht="20" customHeight="1">
      <c r="A197" s="29"/>
      <c r="B197" s="207" t="s">
        <v>9</v>
      </c>
      <c r="C197" s="381" t="s">
        <v>21</v>
      </c>
      <c r="D197" s="381"/>
      <c r="E197" s="381"/>
      <c r="F197" s="381" t="s">
        <v>25</v>
      </c>
      <c r="G197" s="381"/>
      <c r="H197" s="381"/>
      <c r="I197" s="381" t="s">
        <v>22</v>
      </c>
      <c r="J197" s="381"/>
      <c r="K197" s="381"/>
      <c r="L197" s="381" t="s">
        <v>26</v>
      </c>
      <c r="M197" s="381"/>
      <c r="N197" s="381"/>
      <c r="O197" s="381" t="s">
        <v>23</v>
      </c>
      <c r="P197" s="381"/>
      <c r="Q197" s="381"/>
      <c r="R197" s="381" t="s">
        <v>27</v>
      </c>
      <c r="S197" s="381"/>
      <c r="T197" s="381"/>
      <c r="U197" s="381" t="s">
        <v>24</v>
      </c>
      <c r="V197" s="381"/>
      <c r="W197" s="381"/>
      <c r="X197" s="381" t="s">
        <v>28</v>
      </c>
      <c r="Y197" s="381"/>
      <c r="Z197" s="381"/>
      <c r="AA197" s="208"/>
      <c r="AD197" s="159"/>
    </row>
    <row r="198" spans="1:30">
      <c r="A198" s="13"/>
      <c r="B198" s="131"/>
      <c r="C198" s="19" t="s">
        <v>18</v>
      </c>
      <c r="D198" s="19" t="s">
        <v>19</v>
      </c>
      <c r="E198" s="19" t="s">
        <v>20</v>
      </c>
      <c r="F198" s="19" t="s">
        <v>18</v>
      </c>
      <c r="G198" s="19" t="s">
        <v>19</v>
      </c>
      <c r="H198" s="19" t="s">
        <v>20</v>
      </c>
      <c r="I198" s="19" t="s">
        <v>18</v>
      </c>
      <c r="J198" s="19" t="s">
        <v>19</v>
      </c>
      <c r="K198" s="19" t="s">
        <v>20</v>
      </c>
      <c r="L198" s="19" t="s">
        <v>18</v>
      </c>
      <c r="M198" s="19" t="s">
        <v>19</v>
      </c>
      <c r="N198" s="19" t="s">
        <v>20</v>
      </c>
      <c r="O198" s="19" t="s">
        <v>18</v>
      </c>
      <c r="P198" s="19" t="s">
        <v>19</v>
      </c>
      <c r="Q198" s="19" t="s">
        <v>20</v>
      </c>
      <c r="R198" s="19" t="s">
        <v>18</v>
      </c>
      <c r="S198" s="19" t="s">
        <v>19</v>
      </c>
      <c r="T198" s="19" t="s">
        <v>20</v>
      </c>
      <c r="U198" s="19" t="s">
        <v>18</v>
      </c>
      <c r="V198" s="19" t="s">
        <v>19</v>
      </c>
      <c r="W198" s="19" t="s">
        <v>20</v>
      </c>
      <c r="X198" s="19" t="s">
        <v>18</v>
      </c>
      <c r="Y198" s="19" t="s">
        <v>19</v>
      </c>
      <c r="Z198" s="19" t="s">
        <v>20</v>
      </c>
      <c r="AA198" s="10"/>
      <c r="AD198" s="11"/>
    </row>
    <row r="199" spans="1:30">
      <c r="A199" s="13"/>
      <c r="B199" s="131">
        <v>1</v>
      </c>
      <c r="C199" s="20">
        <v>14</v>
      </c>
      <c r="D199" s="20">
        <v>149</v>
      </c>
      <c r="E199" s="20">
        <f>C199/D199</f>
        <v>9.3959731543624164E-2</v>
      </c>
      <c r="F199" s="20">
        <v>13</v>
      </c>
      <c r="G199" s="20">
        <v>103</v>
      </c>
      <c r="H199" s="20">
        <f>F199/G199</f>
        <v>0.12621359223300971</v>
      </c>
      <c r="I199" s="20">
        <v>13</v>
      </c>
      <c r="J199" s="20">
        <v>60</v>
      </c>
      <c r="K199" s="20">
        <f>I199/J199</f>
        <v>0.21666666666666667</v>
      </c>
      <c r="L199" s="20">
        <v>19</v>
      </c>
      <c r="M199" s="20">
        <v>49</v>
      </c>
      <c r="N199" s="20">
        <f>L199/M199</f>
        <v>0.38775510204081631</v>
      </c>
      <c r="O199" s="20">
        <v>23</v>
      </c>
      <c r="P199" s="20">
        <v>73</v>
      </c>
      <c r="Q199" s="20">
        <f>O199/P199</f>
        <v>0.31506849315068491</v>
      </c>
      <c r="R199" s="20">
        <v>23</v>
      </c>
      <c r="S199" s="20">
        <v>165</v>
      </c>
      <c r="T199" s="20">
        <f>R199/S199</f>
        <v>0.1393939393939394</v>
      </c>
      <c r="U199" s="20">
        <v>9</v>
      </c>
      <c r="V199" s="20">
        <v>103</v>
      </c>
      <c r="W199" s="20">
        <f>U199/V199</f>
        <v>8.7378640776699032E-2</v>
      </c>
      <c r="X199" s="20">
        <v>7</v>
      </c>
      <c r="Y199" s="20">
        <v>86</v>
      </c>
      <c r="Z199" s="20">
        <f>X199/Y199</f>
        <v>8.1395348837209308E-2</v>
      </c>
      <c r="AA199" s="10"/>
      <c r="AD199" s="11"/>
    </row>
    <row r="200" spans="1:30">
      <c r="A200" s="13"/>
      <c r="B200" s="131">
        <v>2</v>
      </c>
      <c r="C200" s="20">
        <v>20</v>
      </c>
      <c r="D200" s="20">
        <v>128</v>
      </c>
      <c r="E200" s="20">
        <f t="shared" ref="E200:E204" si="155">C200/D200</f>
        <v>0.15625</v>
      </c>
      <c r="F200" s="20">
        <v>7</v>
      </c>
      <c r="G200" s="20">
        <v>110</v>
      </c>
      <c r="H200" s="20">
        <f t="shared" ref="H200:H204" si="156">F200/G200</f>
        <v>6.363636363636363E-2</v>
      </c>
      <c r="I200" s="20">
        <v>18</v>
      </c>
      <c r="J200" s="20">
        <v>116</v>
      </c>
      <c r="K200" s="20">
        <f t="shared" ref="K200:K204" si="157">I200/J200</f>
        <v>0.15517241379310345</v>
      </c>
      <c r="L200" s="20">
        <v>13</v>
      </c>
      <c r="M200" s="20">
        <v>86</v>
      </c>
      <c r="N200" s="20">
        <f t="shared" ref="N200:N204" si="158">L200/M200</f>
        <v>0.15116279069767441</v>
      </c>
      <c r="O200" s="20">
        <v>18</v>
      </c>
      <c r="P200" s="20">
        <v>71</v>
      </c>
      <c r="Q200" s="20">
        <f t="shared" ref="Q200:Q204" si="159">O200/P200</f>
        <v>0.25352112676056338</v>
      </c>
      <c r="R200" s="20">
        <v>20</v>
      </c>
      <c r="S200" s="20">
        <v>138</v>
      </c>
      <c r="T200" s="20">
        <f t="shared" ref="T200:T204" si="160">R200/S200</f>
        <v>0.14492753623188406</v>
      </c>
      <c r="U200" s="20">
        <v>18</v>
      </c>
      <c r="V200" s="20">
        <v>100</v>
      </c>
      <c r="W200" s="20">
        <f t="shared" ref="W200:W204" si="161">U200/V200</f>
        <v>0.18</v>
      </c>
      <c r="X200" s="20">
        <v>7</v>
      </c>
      <c r="Y200" s="20">
        <v>99</v>
      </c>
      <c r="Z200" s="20">
        <f t="shared" ref="Z200:Z204" si="162">X200/Y200</f>
        <v>7.0707070707070704E-2</v>
      </c>
      <c r="AA200" s="10"/>
      <c r="AD200" s="11"/>
    </row>
    <row r="201" spans="1:30">
      <c r="A201" s="13"/>
      <c r="B201" s="131">
        <v>3</v>
      </c>
      <c r="C201" s="20">
        <v>14</v>
      </c>
      <c r="D201" s="20">
        <v>115</v>
      </c>
      <c r="E201" s="20">
        <f t="shared" si="155"/>
        <v>0.12173913043478261</v>
      </c>
      <c r="F201" s="20">
        <v>14</v>
      </c>
      <c r="G201" s="20">
        <v>93</v>
      </c>
      <c r="H201" s="20">
        <f t="shared" si="156"/>
        <v>0.15053763440860216</v>
      </c>
      <c r="I201" s="20">
        <v>13</v>
      </c>
      <c r="J201" s="20">
        <v>49</v>
      </c>
      <c r="K201" s="20">
        <f t="shared" si="157"/>
        <v>0.26530612244897961</v>
      </c>
      <c r="L201" s="20">
        <v>14</v>
      </c>
      <c r="M201" s="20">
        <v>106</v>
      </c>
      <c r="N201" s="20">
        <f t="shared" si="158"/>
        <v>0.13207547169811321</v>
      </c>
      <c r="O201" s="20">
        <v>25</v>
      </c>
      <c r="P201" s="20">
        <v>91</v>
      </c>
      <c r="Q201" s="20">
        <f t="shared" si="159"/>
        <v>0.27472527472527475</v>
      </c>
      <c r="R201" s="20">
        <v>13</v>
      </c>
      <c r="S201" s="20">
        <v>157</v>
      </c>
      <c r="T201" s="20">
        <f t="shared" si="160"/>
        <v>8.2802547770700632E-2</v>
      </c>
      <c r="U201" s="20">
        <v>7</v>
      </c>
      <c r="V201" s="20">
        <v>106</v>
      </c>
      <c r="W201" s="20">
        <f t="shared" si="161"/>
        <v>6.6037735849056603E-2</v>
      </c>
      <c r="X201" s="20">
        <v>13</v>
      </c>
      <c r="Y201" s="20">
        <v>87</v>
      </c>
      <c r="Z201" s="20">
        <f t="shared" si="162"/>
        <v>0.14942528735632185</v>
      </c>
      <c r="AA201" s="10"/>
      <c r="AD201" s="11"/>
    </row>
    <row r="202" spans="1:30">
      <c r="A202" s="13"/>
      <c r="B202" s="131">
        <v>4</v>
      </c>
      <c r="C202" s="20">
        <v>9</v>
      </c>
      <c r="D202" s="20">
        <v>107</v>
      </c>
      <c r="E202" s="20">
        <f t="shared" si="155"/>
        <v>8.4112149532710276E-2</v>
      </c>
      <c r="F202" s="20">
        <v>7</v>
      </c>
      <c r="G202" s="20">
        <v>92</v>
      </c>
      <c r="H202" s="20">
        <f t="shared" si="156"/>
        <v>7.6086956521739135E-2</v>
      </c>
      <c r="I202" s="20">
        <v>23</v>
      </c>
      <c r="J202" s="20">
        <v>116</v>
      </c>
      <c r="K202" s="20">
        <f t="shared" si="157"/>
        <v>0.19827586206896552</v>
      </c>
      <c r="L202" s="20">
        <v>9</v>
      </c>
      <c r="M202" s="20">
        <v>96</v>
      </c>
      <c r="N202" s="20">
        <f t="shared" si="158"/>
        <v>9.375E-2</v>
      </c>
      <c r="O202" s="20">
        <v>33</v>
      </c>
      <c r="P202" s="20">
        <v>103</v>
      </c>
      <c r="Q202" s="20">
        <f t="shared" si="159"/>
        <v>0.32038834951456313</v>
      </c>
      <c r="R202" s="20">
        <v>14</v>
      </c>
      <c r="S202" s="20">
        <v>86</v>
      </c>
      <c r="T202" s="20">
        <f t="shared" si="160"/>
        <v>0.16279069767441862</v>
      </c>
      <c r="U202" s="20">
        <v>9</v>
      </c>
      <c r="V202" s="20">
        <v>122</v>
      </c>
      <c r="W202" s="20">
        <f t="shared" si="161"/>
        <v>7.3770491803278687E-2</v>
      </c>
      <c r="X202" s="20">
        <v>11</v>
      </c>
      <c r="Y202" s="20">
        <v>95</v>
      </c>
      <c r="Z202" s="20">
        <f t="shared" si="162"/>
        <v>0.11578947368421053</v>
      </c>
      <c r="AA202" s="10"/>
      <c r="AD202" s="11"/>
    </row>
    <row r="203" spans="1:30">
      <c r="A203" s="13"/>
      <c r="B203" s="131">
        <v>5</v>
      </c>
      <c r="C203" s="20">
        <v>7</v>
      </c>
      <c r="D203" s="20">
        <v>104</v>
      </c>
      <c r="E203" s="20">
        <f t="shared" si="155"/>
        <v>6.7307692307692304E-2</v>
      </c>
      <c r="F203" s="20">
        <v>14</v>
      </c>
      <c r="G203" s="20">
        <v>103</v>
      </c>
      <c r="H203" s="20">
        <f t="shared" si="156"/>
        <v>0.13592233009708737</v>
      </c>
      <c r="I203" s="20">
        <v>20</v>
      </c>
      <c r="J203" s="20">
        <v>95</v>
      </c>
      <c r="K203" s="20">
        <f t="shared" si="157"/>
        <v>0.21052631578947367</v>
      </c>
      <c r="L203" s="20">
        <v>19</v>
      </c>
      <c r="M203" s="20">
        <v>92</v>
      </c>
      <c r="N203" s="20">
        <f t="shared" si="158"/>
        <v>0.20652173913043478</v>
      </c>
      <c r="O203" s="20">
        <v>14</v>
      </c>
      <c r="P203" s="20">
        <v>92</v>
      </c>
      <c r="Q203" s="20">
        <f t="shared" si="159"/>
        <v>0.15217391304347827</v>
      </c>
      <c r="R203" s="20">
        <v>9</v>
      </c>
      <c r="S203" s="20">
        <v>97</v>
      </c>
      <c r="T203" s="20">
        <f t="shared" si="160"/>
        <v>9.2783505154639179E-2</v>
      </c>
      <c r="U203" s="20">
        <v>14</v>
      </c>
      <c r="V203" s="20">
        <v>160</v>
      </c>
      <c r="W203" s="20">
        <f t="shared" si="161"/>
        <v>8.7499999999999994E-2</v>
      </c>
      <c r="X203" s="20">
        <v>13</v>
      </c>
      <c r="Y203" s="20">
        <v>85</v>
      </c>
      <c r="Z203" s="20">
        <f t="shared" si="162"/>
        <v>0.15294117647058825</v>
      </c>
      <c r="AA203" s="10"/>
      <c r="AD203" s="11"/>
    </row>
    <row r="204" spans="1:30">
      <c r="A204" s="13"/>
      <c r="B204" s="131">
        <v>6</v>
      </c>
      <c r="C204" s="20">
        <v>14</v>
      </c>
      <c r="D204" s="20">
        <v>136</v>
      </c>
      <c r="E204" s="20">
        <f t="shared" si="155"/>
        <v>0.10294117647058823</v>
      </c>
      <c r="F204" s="20">
        <v>20</v>
      </c>
      <c r="G204" s="20">
        <v>114</v>
      </c>
      <c r="H204" s="20">
        <f t="shared" si="156"/>
        <v>0.17543859649122806</v>
      </c>
      <c r="I204" s="20">
        <v>14</v>
      </c>
      <c r="J204" s="20">
        <v>81</v>
      </c>
      <c r="K204" s="20">
        <f t="shared" si="157"/>
        <v>0.1728395061728395</v>
      </c>
      <c r="L204" s="20">
        <v>9</v>
      </c>
      <c r="M204" s="20">
        <v>79</v>
      </c>
      <c r="N204" s="20">
        <f t="shared" si="158"/>
        <v>0.11392405063291139</v>
      </c>
      <c r="O204" s="20">
        <v>18</v>
      </c>
      <c r="P204" s="20">
        <v>90</v>
      </c>
      <c r="Q204" s="20">
        <f t="shared" si="159"/>
        <v>0.2</v>
      </c>
      <c r="R204" s="20">
        <v>9</v>
      </c>
      <c r="S204" s="20">
        <v>78</v>
      </c>
      <c r="T204" s="20">
        <f t="shared" si="160"/>
        <v>0.11538461538461539</v>
      </c>
      <c r="U204" s="20">
        <v>7</v>
      </c>
      <c r="V204" s="20">
        <v>119</v>
      </c>
      <c r="W204" s="20">
        <f t="shared" si="161"/>
        <v>5.8823529411764705E-2</v>
      </c>
      <c r="X204" s="20">
        <v>9</v>
      </c>
      <c r="Y204" s="20">
        <v>86</v>
      </c>
      <c r="Z204" s="20">
        <f t="shared" si="162"/>
        <v>0.10465116279069768</v>
      </c>
      <c r="AA204" s="10"/>
      <c r="AD204" s="11"/>
    </row>
    <row r="205" spans="1:30">
      <c r="A205" s="13"/>
      <c r="B205" s="131">
        <v>7</v>
      </c>
      <c r="C205" s="20">
        <v>7</v>
      </c>
      <c r="D205" s="20">
        <v>129</v>
      </c>
      <c r="E205" s="20">
        <f>C205/D205</f>
        <v>5.4263565891472867E-2</v>
      </c>
      <c r="F205" s="20">
        <v>19</v>
      </c>
      <c r="G205" s="20">
        <v>103</v>
      </c>
      <c r="H205" s="20">
        <f>F205/G205</f>
        <v>0.18446601941747573</v>
      </c>
      <c r="I205" s="20">
        <v>7</v>
      </c>
      <c r="J205" s="20">
        <v>99</v>
      </c>
      <c r="K205" s="20">
        <f>I205/J205</f>
        <v>7.0707070707070704E-2</v>
      </c>
      <c r="L205" s="20">
        <v>14</v>
      </c>
      <c r="M205" s="20">
        <v>96</v>
      </c>
      <c r="N205" s="20">
        <f>L205/M205</f>
        <v>0.14583333333333334</v>
      </c>
      <c r="O205" s="20">
        <v>13</v>
      </c>
      <c r="P205" s="20">
        <v>85</v>
      </c>
      <c r="Q205" s="20">
        <f>O205/P205</f>
        <v>0.15294117647058825</v>
      </c>
      <c r="R205" s="20">
        <v>9</v>
      </c>
      <c r="S205" s="20">
        <v>116</v>
      </c>
      <c r="T205" s="20">
        <f>R205/S205</f>
        <v>7.7586206896551727E-2</v>
      </c>
      <c r="U205" s="20">
        <v>14</v>
      </c>
      <c r="V205" s="20">
        <v>126</v>
      </c>
      <c r="W205" s="20">
        <f>U205/V205</f>
        <v>0.1111111111111111</v>
      </c>
      <c r="X205" s="20">
        <v>13</v>
      </c>
      <c r="Y205" s="20">
        <v>73</v>
      </c>
      <c r="Z205" s="20">
        <f>X205/Y205</f>
        <v>0.17808219178082191</v>
      </c>
      <c r="AA205" s="10"/>
      <c r="AD205" s="11"/>
    </row>
    <row r="206" spans="1:30">
      <c r="A206" s="13"/>
      <c r="B206" s="131">
        <v>8</v>
      </c>
      <c r="C206" s="20">
        <v>13</v>
      </c>
      <c r="D206" s="20">
        <v>134</v>
      </c>
      <c r="E206" s="20">
        <f t="shared" ref="E206:E210" si="163">C206/D206</f>
        <v>9.7014925373134331E-2</v>
      </c>
      <c r="F206" s="20">
        <v>9</v>
      </c>
      <c r="G206" s="20">
        <v>121</v>
      </c>
      <c r="H206" s="20">
        <f t="shared" ref="H206:H210" si="164">F206/G206</f>
        <v>7.43801652892562E-2</v>
      </c>
      <c r="I206" s="20">
        <v>13</v>
      </c>
      <c r="J206" s="20">
        <v>87</v>
      </c>
      <c r="K206" s="20">
        <f t="shared" ref="K206:K210" si="165">I206/J206</f>
        <v>0.14942528735632185</v>
      </c>
      <c r="L206" s="20">
        <v>18</v>
      </c>
      <c r="M206" s="20">
        <v>82</v>
      </c>
      <c r="N206" s="20">
        <f t="shared" ref="N206:N210" si="166">L206/M206</f>
        <v>0.21951219512195122</v>
      </c>
      <c r="O206" s="20">
        <v>20</v>
      </c>
      <c r="P206" s="20">
        <v>92</v>
      </c>
      <c r="Q206" s="20">
        <f t="shared" ref="Q206:Q210" si="167">O206/P206</f>
        <v>0.21739130434782608</v>
      </c>
      <c r="R206" s="20">
        <v>19</v>
      </c>
      <c r="S206" s="20">
        <v>131</v>
      </c>
      <c r="T206" s="20">
        <f t="shared" ref="T206:T210" si="168">R206/S206</f>
        <v>0.14503816793893129</v>
      </c>
      <c r="U206" s="20">
        <v>14</v>
      </c>
      <c r="V206" s="20">
        <v>116</v>
      </c>
      <c r="W206" s="20">
        <f t="shared" ref="W206:W210" si="169">U206/V206</f>
        <v>0.1206896551724138</v>
      </c>
      <c r="X206" s="20">
        <v>18</v>
      </c>
      <c r="Y206" s="20">
        <v>94</v>
      </c>
      <c r="Z206" s="20">
        <f t="shared" ref="Z206:Z210" si="170">X206/Y206</f>
        <v>0.19148936170212766</v>
      </c>
      <c r="AA206" s="10"/>
      <c r="AD206" s="11"/>
    </row>
    <row r="207" spans="1:30">
      <c r="A207" s="13"/>
      <c r="B207" s="131">
        <v>9</v>
      </c>
      <c r="C207" s="20">
        <v>14</v>
      </c>
      <c r="D207" s="20">
        <v>160</v>
      </c>
      <c r="E207" s="20">
        <f t="shared" si="163"/>
        <v>8.7499999999999994E-2</v>
      </c>
      <c r="F207" s="20">
        <v>14</v>
      </c>
      <c r="G207" s="20">
        <v>87</v>
      </c>
      <c r="H207" s="20">
        <f t="shared" si="164"/>
        <v>0.16091954022988506</v>
      </c>
      <c r="I207" s="20">
        <v>13</v>
      </c>
      <c r="J207" s="20">
        <v>98</v>
      </c>
      <c r="K207" s="20">
        <f t="shared" si="165"/>
        <v>0.1326530612244898</v>
      </c>
      <c r="L207" s="20">
        <v>19</v>
      </c>
      <c r="M207" s="20">
        <v>86</v>
      </c>
      <c r="N207" s="20">
        <f t="shared" si="166"/>
        <v>0.22093023255813954</v>
      </c>
      <c r="O207" s="20">
        <v>20</v>
      </c>
      <c r="P207" s="20">
        <v>130</v>
      </c>
      <c r="Q207" s="20">
        <f t="shared" si="167"/>
        <v>0.15384615384615385</v>
      </c>
      <c r="R207" s="20">
        <v>19</v>
      </c>
      <c r="S207" s="20">
        <v>122</v>
      </c>
      <c r="T207" s="20">
        <f t="shared" si="168"/>
        <v>0.15573770491803279</v>
      </c>
      <c r="U207" s="20">
        <v>7</v>
      </c>
      <c r="V207" s="20">
        <v>145</v>
      </c>
      <c r="W207" s="20">
        <f t="shared" si="169"/>
        <v>4.8275862068965517E-2</v>
      </c>
      <c r="X207" s="20">
        <v>7</v>
      </c>
      <c r="Y207" s="20">
        <v>100</v>
      </c>
      <c r="Z207" s="20">
        <f t="shared" si="170"/>
        <v>7.0000000000000007E-2</v>
      </c>
      <c r="AA207" s="10"/>
      <c r="AB207" s="10"/>
      <c r="AC207" s="10"/>
      <c r="AD207" s="11"/>
    </row>
    <row r="208" spans="1:30">
      <c r="A208" s="13"/>
      <c r="B208" s="131">
        <v>10</v>
      </c>
      <c r="C208" s="20">
        <v>7</v>
      </c>
      <c r="D208" s="20">
        <v>97</v>
      </c>
      <c r="E208" s="20">
        <f t="shared" si="163"/>
        <v>7.2164948453608241E-2</v>
      </c>
      <c r="F208" s="20">
        <v>13</v>
      </c>
      <c r="G208" s="20">
        <v>111</v>
      </c>
      <c r="H208" s="20">
        <f t="shared" si="164"/>
        <v>0.11711711711711711</v>
      </c>
      <c r="I208" s="20">
        <v>14</v>
      </c>
      <c r="J208" s="20">
        <v>82</v>
      </c>
      <c r="K208" s="20">
        <f t="shared" si="165"/>
        <v>0.17073170731707318</v>
      </c>
      <c r="L208" s="20">
        <v>9</v>
      </c>
      <c r="M208" s="20">
        <v>113</v>
      </c>
      <c r="N208" s="20">
        <f t="shared" si="166"/>
        <v>7.9646017699115043E-2</v>
      </c>
      <c r="O208" s="20">
        <v>14</v>
      </c>
      <c r="P208" s="20">
        <v>103</v>
      </c>
      <c r="Q208" s="20">
        <f t="shared" si="167"/>
        <v>0.13592233009708737</v>
      </c>
      <c r="R208" s="20">
        <v>14</v>
      </c>
      <c r="S208" s="20">
        <v>134</v>
      </c>
      <c r="T208" s="20">
        <f t="shared" si="168"/>
        <v>0.1044776119402985</v>
      </c>
      <c r="U208" s="20">
        <v>14</v>
      </c>
      <c r="V208" s="20">
        <v>157</v>
      </c>
      <c r="W208" s="20">
        <f t="shared" si="169"/>
        <v>8.9171974522292988E-2</v>
      </c>
      <c r="X208" s="20">
        <v>14</v>
      </c>
      <c r="Y208" s="20">
        <v>90</v>
      </c>
      <c r="Z208" s="20">
        <f t="shared" si="170"/>
        <v>0.15555555555555556</v>
      </c>
      <c r="AA208" s="10"/>
      <c r="AB208" s="10"/>
      <c r="AC208" s="10"/>
      <c r="AD208" s="11"/>
    </row>
    <row r="209" spans="1:30">
      <c r="A209" s="13"/>
      <c r="B209" s="131">
        <v>11</v>
      </c>
      <c r="C209" s="20">
        <v>13</v>
      </c>
      <c r="D209" s="20">
        <v>116</v>
      </c>
      <c r="E209" s="20">
        <f t="shared" si="163"/>
        <v>0.11206896551724138</v>
      </c>
      <c r="F209" s="20">
        <v>14</v>
      </c>
      <c r="G209" s="20">
        <v>85</v>
      </c>
      <c r="H209" s="20">
        <f t="shared" si="164"/>
        <v>0.16470588235294117</v>
      </c>
      <c r="I209" s="20">
        <v>14</v>
      </c>
      <c r="J209" s="20">
        <v>90</v>
      </c>
      <c r="K209" s="20">
        <f t="shared" si="165"/>
        <v>0.15555555555555556</v>
      </c>
      <c r="L209" s="20">
        <v>9</v>
      </c>
      <c r="M209" s="20">
        <v>109</v>
      </c>
      <c r="N209" s="20">
        <f t="shared" si="166"/>
        <v>8.2568807339449546E-2</v>
      </c>
      <c r="O209" s="20">
        <v>26</v>
      </c>
      <c r="P209" s="20">
        <v>114</v>
      </c>
      <c r="Q209" s="20">
        <f t="shared" si="167"/>
        <v>0.22807017543859648</v>
      </c>
      <c r="R209" s="20">
        <v>13</v>
      </c>
      <c r="S209" s="20">
        <v>103</v>
      </c>
      <c r="T209" s="20">
        <f t="shared" si="168"/>
        <v>0.12621359223300971</v>
      </c>
      <c r="U209" s="20">
        <v>14</v>
      </c>
      <c r="V209" s="20">
        <v>128</v>
      </c>
      <c r="W209" s="20">
        <f t="shared" si="169"/>
        <v>0.109375</v>
      </c>
      <c r="X209" s="20">
        <v>14</v>
      </c>
      <c r="Y209" s="20">
        <v>107</v>
      </c>
      <c r="Z209" s="20">
        <f t="shared" si="170"/>
        <v>0.13084112149532709</v>
      </c>
      <c r="AA209" s="10"/>
      <c r="AB209" s="10"/>
      <c r="AC209" s="10"/>
      <c r="AD209" s="11"/>
    </row>
    <row r="210" spans="1:30">
      <c r="A210" s="13"/>
      <c r="B210" s="131">
        <v>12</v>
      </c>
      <c r="C210" s="20">
        <v>13</v>
      </c>
      <c r="D210" s="20">
        <v>173</v>
      </c>
      <c r="E210" s="20">
        <f t="shared" si="163"/>
        <v>7.5144508670520235E-2</v>
      </c>
      <c r="F210" s="20">
        <v>19</v>
      </c>
      <c r="G210" s="20">
        <v>115</v>
      </c>
      <c r="H210" s="20">
        <f t="shared" si="164"/>
        <v>0.16521739130434782</v>
      </c>
      <c r="I210" s="20">
        <v>13</v>
      </c>
      <c r="J210" s="20">
        <v>105</v>
      </c>
      <c r="K210" s="20">
        <f t="shared" si="165"/>
        <v>0.12380952380952381</v>
      </c>
      <c r="L210" s="20">
        <v>13</v>
      </c>
      <c r="M210" s="20">
        <v>91</v>
      </c>
      <c r="N210" s="20">
        <f t="shared" si="166"/>
        <v>0.14285714285714285</v>
      </c>
      <c r="O210" s="20">
        <v>14</v>
      </c>
      <c r="P210" s="20">
        <v>103</v>
      </c>
      <c r="Q210" s="20">
        <f t="shared" si="167"/>
        <v>0.13592233009708737</v>
      </c>
      <c r="R210" s="20">
        <v>7</v>
      </c>
      <c r="S210" s="20">
        <v>106</v>
      </c>
      <c r="T210" s="20">
        <f t="shared" si="168"/>
        <v>6.6037735849056603E-2</v>
      </c>
      <c r="U210" s="20">
        <v>14</v>
      </c>
      <c r="V210" s="20">
        <v>160</v>
      </c>
      <c r="W210" s="20">
        <f t="shared" si="169"/>
        <v>8.7499999999999994E-2</v>
      </c>
      <c r="X210" s="20">
        <v>7</v>
      </c>
      <c r="Y210" s="20">
        <v>79</v>
      </c>
      <c r="Z210" s="20">
        <f t="shared" si="170"/>
        <v>8.8607594936708861E-2</v>
      </c>
      <c r="AA210" s="10"/>
      <c r="AB210" s="10"/>
      <c r="AC210" s="10"/>
      <c r="AD210" s="11"/>
    </row>
    <row r="211" spans="1:30">
      <c r="A211" s="13"/>
      <c r="B211" s="131">
        <v>13</v>
      </c>
      <c r="C211" s="20">
        <v>13</v>
      </c>
      <c r="D211" s="20">
        <v>155</v>
      </c>
      <c r="E211" s="20">
        <f>C211/D211</f>
        <v>8.387096774193549E-2</v>
      </c>
      <c r="F211" s="20">
        <v>9</v>
      </c>
      <c r="G211" s="20">
        <v>122</v>
      </c>
      <c r="H211" s="20">
        <f>F211/G211</f>
        <v>7.3770491803278687E-2</v>
      </c>
      <c r="I211" s="20">
        <v>9</v>
      </c>
      <c r="J211" s="20">
        <v>94</v>
      </c>
      <c r="K211" s="20">
        <f>I211/J211</f>
        <v>9.5744680851063829E-2</v>
      </c>
      <c r="L211" s="20">
        <v>18</v>
      </c>
      <c r="M211" s="20">
        <v>103</v>
      </c>
      <c r="N211" s="20">
        <f>L211/M211</f>
        <v>0.17475728155339806</v>
      </c>
      <c r="O211" s="20">
        <v>20</v>
      </c>
      <c r="P211" s="20">
        <v>95</v>
      </c>
      <c r="Q211" s="20">
        <f>O211/P211</f>
        <v>0.21052631578947367</v>
      </c>
      <c r="R211" s="20">
        <v>13</v>
      </c>
      <c r="S211" s="20">
        <v>106</v>
      </c>
      <c r="T211" s="20">
        <f>R211/S211</f>
        <v>0.12264150943396226</v>
      </c>
      <c r="U211" s="20">
        <v>7</v>
      </c>
      <c r="V211" s="20">
        <v>133</v>
      </c>
      <c r="W211" s="20">
        <f>U211/V211</f>
        <v>5.2631578947368418E-2</v>
      </c>
      <c r="X211" s="20">
        <v>11</v>
      </c>
      <c r="Y211" s="20">
        <v>83</v>
      </c>
      <c r="Z211" s="20">
        <f>X211/Y211</f>
        <v>0.13253012048192772</v>
      </c>
      <c r="AA211" s="10"/>
      <c r="AB211" s="10"/>
      <c r="AC211" s="10"/>
      <c r="AD211" s="11"/>
    </row>
    <row r="212" spans="1:30">
      <c r="A212" s="13"/>
      <c r="B212" s="131">
        <v>14</v>
      </c>
      <c r="C212" s="20">
        <v>7</v>
      </c>
      <c r="D212" s="20">
        <v>157</v>
      </c>
      <c r="E212" s="20">
        <f t="shared" ref="E212:E216" si="171">C212/D212</f>
        <v>4.4585987261146494E-2</v>
      </c>
      <c r="F212" s="20">
        <v>9</v>
      </c>
      <c r="G212" s="20">
        <v>121</v>
      </c>
      <c r="H212" s="20">
        <f t="shared" ref="H212:H216" si="172">F212/G212</f>
        <v>7.43801652892562E-2</v>
      </c>
      <c r="I212" s="20">
        <v>13</v>
      </c>
      <c r="J212" s="20">
        <v>73</v>
      </c>
      <c r="K212" s="20">
        <f t="shared" ref="K212:K216" si="173">I212/J212</f>
        <v>0.17808219178082191</v>
      </c>
      <c r="L212" s="20">
        <v>13</v>
      </c>
      <c r="M212" s="20">
        <v>79</v>
      </c>
      <c r="N212" s="20">
        <f t="shared" ref="N212:N216" si="174">L212/M212</f>
        <v>0.16455696202531644</v>
      </c>
      <c r="O212" s="20">
        <v>25</v>
      </c>
      <c r="P212" s="20">
        <v>79</v>
      </c>
      <c r="Q212" s="20">
        <f t="shared" ref="Q212:Q216" si="175">O212/P212</f>
        <v>0.31645569620253167</v>
      </c>
      <c r="R212" s="20">
        <v>9</v>
      </c>
      <c r="S212" s="20">
        <v>117</v>
      </c>
      <c r="T212" s="20">
        <f t="shared" ref="T212:T216" si="176">R212/S212</f>
        <v>7.6923076923076927E-2</v>
      </c>
      <c r="U212" s="20">
        <v>9</v>
      </c>
      <c r="V212" s="20">
        <v>87</v>
      </c>
      <c r="W212" s="20">
        <f t="shared" ref="W212:W216" si="177">U212/V212</f>
        <v>0.10344827586206896</v>
      </c>
      <c r="X212" s="20">
        <v>15</v>
      </c>
      <c r="Y212" s="20">
        <v>99</v>
      </c>
      <c r="Z212" s="20">
        <f t="shared" ref="Z212:Z216" si="178">X212/Y212</f>
        <v>0.15151515151515152</v>
      </c>
      <c r="AA212" s="10"/>
      <c r="AB212" s="10"/>
      <c r="AC212" s="10"/>
      <c r="AD212" s="11"/>
    </row>
    <row r="213" spans="1:30">
      <c r="A213" s="13"/>
      <c r="B213" s="131">
        <v>15</v>
      </c>
      <c r="C213" s="20">
        <v>9</v>
      </c>
      <c r="D213" s="20">
        <v>119</v>
      </c>
      <c r="E213" s="20">
        <f t="shared" si="171"/>
        <v>7.5630252100840331E-2</v>
      </c>
      <c r="F213" s="20">
        <v>14</v>
      </c>
      <c r="G213" s="20">
        <v>91</v>
      </c>
      <c r="H213" s="20">
        <f t="shared" si="172"/>
        <v>0.15384615384615385</v>
      </c>
      <c r="I213" s="20">
        <v>14</v>
      </c>
      <c r="J213" s="20">
        <v>86</v>
      </c>
      <c r="K213" s="20">
        <f t="shared" si="173"/>
        <v>0.16279069767441862</v>
      </c>
      <c r="L213" s="20">
        <v>19</v>
      </c>
      <c r="M213" s="20">
        <v>91</v>
      </c>
      <c r="N213" s="20">
        <f t="shared" si="174"/>
        <v>0.2087912087912088</v>
      </c>
      <c r="O213" s="20">
        <v>26</v>
      </c>
      <c r="P213" s="20">
        <v>71</v>
      </c>
      <c r="Q213" s="20">
        <f t="shared" si="175"/>
        <v>0.36619718309859156</v>
      </c>
      <c r="R213" s="20">
        <v>14</v>
      </c>
      <c r="S213" s="20">
        <v>83</v>
      </c>
      <c r="T213" s="20">
        <f t="shared" si="176"/>
        <v>0.16867469879518071</v>
      </c>
      <c r="U213" s="20">
        <v>7</v>
      </c>
      <c r="V213" s="20">
        <v>79</v>
      </c>
      <c r="W213" s="20">
        <f t="shared" si="177"/>
        <v>8.8607594936708861E-2</v>
      </c>
      <c r="X213" s="20">
        <v>9</v>
      </c>
      <c r="Y213" s="20">
        <v>86</v>
      </c>
      <c r="Z213" s="20">
        <f t="shared" si="178"/>
        <v>0.10465116279069768</v>
      </c>
      <c r="AA213" s="10"/>
      <c r="AB213" s="10"/>
      <c r="AC213" s="10"/>
      <c r="AD213" s="11"/>
    </row>
    <row r="214" spans="1:30">
      <c r="A214" s="13"/>
      <c r="B214" s="131">
        <v>16</v>
      </c>
      <c r="C214" s="20">
        <v>9</v>
      </c>
      <c r="D214" s="20">
        <v>134</v>
      </c>
      <c r="E214" s="20">
        <f t="shared" si="171"/>
        <v>6.7164179104477612E-2</v>
      </c>
      <c r="F214" s="20">
        <v>14</v>
      </c>
      <c r="G214" s="20">
        <v>112</v>
      </c>
      <c r="H214" s="20">
        <f t="shared" si="172"/>
        <v>0.125</v>
      </c>
      <c r="I214" s="20">
        <v>9</v>
      </c>
      <c r="J214" s="20">
        <v>103</v>
      </c>
      <c r="K214" s="20">
        <f t="shared" si="173"/>
        <v>8.7378640776699032E-2</v>
      </c>
      <c r="L214" s="20">
        <v>14</v>
      </c>
      <c r="M214" s="20">
        <v>83</v>
      </c>
      <c r="N214" s="20">
        <f t="shared" si="174"/>
        <v>0.16867469879518071</v>
      </c>
      <c r="O214" s="20">
        <v>14</v>
      </c>
      <c r="P214" s="20">
        <v>99</v>
      </c>
      <c r="Q214" s="20">
        <f t="shared" si="175"/>
        <v>0.14141414141414141</v>
      </c>
      <c r="R214" s="20">
        <v>14</v>
      </c>
      <c r="S214" s="20">
        <v>145</v>
      </c>
      <c r="T214" s="20">
        <f t="shared" si="176"/>
        <v>9.6551724137931033E-2</v>
      </c>
      <c r="U214" s="20">
        <v>7</v>
      </c>
      <c r="V214" s="20">
        <v>117</v>
      </c>
      <c r="W214" s="20">
        <f t="shared" si="177"/>
        <v>5.9829059829059832E-2</v>
      </c>
      <c r="X214" s="20">
        <v>7</v>
      </c>
      <c r="Y214" s="20">
        <v>99</v>
      </c>
      <c r="Z214" s="20">
        <f t="shared" si="178"/>
        <v>7.0707070707070704E-2</v>
      </c>
      <c r="AA214" s="10"/>
      <c r="AB214" s="10"/>
      <c r="AC214" s="10"/>
      <c r="AD214" s="11"/>
    </row>
    <row r="215" spans="1:30">
      <c r="A215" s="13"/>
      <c r="B215" s="131">
        <v>17</v>
      </c>
      <c r="C215" s="20">
        <v>14</v>
      </c>
      <c r="D215" s="20">
        <v>115</v>
      </c>
      <c r="E215" s="20">
        <f t="shared" si="171"/>
        <v>0.12173913043478261</v>
      </c>
      <c r="F215" s="20">
        <v>9</v>
      </c>
      <c r="G215" s="20">
        <v>73</v>
      </c>
      <c r="H215" s="20">
        <f t="shared" si="172"/>
        <v>0.12328767123287671</v>
      </c>
      <c r="I215" s="20">
        <v>14</v>
      </c>
      <c r="J215" s="20">
        <v>91</v>
      </c>
      <c r="K215" s="20">
        <f t="shared" si="173"/>
        <v>0.15384615384615385</v>
      </c>
      <c r="L215" s="20">
        <v>7</v>
      </c>
      <c r="M215" s="20">
        <v>91</v>
      </c>
      <c r="N215" s="20">
        <f t="shared" si="174"/>
        <v>7.6923076923076927E-2</v>
      </c>
      <c r="O215" s="20">
        <v>32</v>
      </c>
      <c r="P215" s="20">
        <v>103</v>
      </c>
      <c r="Q215" s="20">
        <f t="shared" si="175"/>
        <v>0.31067961165048541</v>
      </c>
      <c r="R215" s="20">
        <v>13</v>
      </c>
      <c r="S215" s="20">
        <v>133</v>
      </c>
      <c r="T215" s="20">
        <f t="shared" si="176"/>
        <v>9.7744360902255634E-2</v>
      </c>
      <c r="U215" s="20">
        <v>9</v>
      </c>
      <c r="V215" s="20">
        <v>113</v>
      </c>
      <c r="W215" s="20">
        <f t="shared" si="177"/>
        <v>7.9646017699115043E-2</v>
      </c>
      <c r="X215" s="20">
        <v>5</v>
      </c>
      <c r="Y215" s="20">
        <v>79</v>
      </c>
      <c r="Z215" s="20">
        <f t="shared" si="178"/>
        <v>6.3291139240506333E-2</v>
      </c>
      <c r="AA215" s="10"/>
      <c r="AB215" s="10"/>
      <c r="AC215" s="10"/>
      <c r="AD215" s="11"/>
    </row>
    <row r="216" spans="1:30">
      <c r="A216" s="13"/>
      <c r="B216" s="131">
        <v>18</v>
      </c>
      <c r="C216" s="20">
        <v>8</v>
      </c>
      <c r="D216" s="20">
        <v>104</v>
      </c>
      <c r="E216" s="20">
        <f t="shared" si="171"/>
        <v>7.6923076923076927E-2</v>
      </c>
      <c r="F216" s="20">
        <v>14</v>
      </c>
      <c r="G216" s="20">
        <v>79</v>
      </c>
      <c r="H216" s="20">
        <f t="shared" si="172"/>
        <v>0.17721518987341772</v>
      </c>
      <c r="I216" s="20">
        <v>13</v>
      </c>
      <c r="J216" s="20">
        <v>86</v>
      </c>
      <c r="K216" s="20">
        <f t="shared" si="173"/>
        <v>0.15116279069767441</v>
      </c>
      <c r="L216" s="20">
        <v>20</v>
      </c>
      <c r="M216" s="20">
        <v>101</v>
      </c>
      <c r="N216" s="20">
        <f t="shared" si="174"/>
        <v>0.19801980198019803</v>
      </c>
      <c r="O216" s="20">
        <v>13</v>
      </c>
      <c r="P216" s="20">
        <v>91</v>
      </c>
      <c r="Q216" s="20">
        <f t="shared" si="175"/>
        <v>0.14285714285714285</v>
      </c>
      <c r="R216" s="20">
        <v>19</v>
      </c>
      <c r="S216" s="20">
        <v>55</v>
      </c>
      <c r="T216" s="20">
        <f t="shared" si="176"/>
        <v>0.34545454545454546</v>
      </c>
      <c r="U216" s="20">
        <v>9</v>
      </c>
      <c r="V216" s="20">
        <v>121</v>
      </c>
      <c r="W216" s="20">
        <f t="shared" si="177"/>
        <v>7.43801652892562E-2</v>
      </c>
      <c r="X216" s="20">
        <v>7</v>
      </c>
      <c r="Y216" s="20">
        <v>43</v>
      </c>
      <c r="Z216" s="20">
        <f t="shared" si="178"/>
        <v>0.16279069767441862</v>
      </c>
      <c r="AA216" s="10"/>
      <c r="AB216" s="10"/>
      <c r="AC216" s="10"/>
      <c r="AD216" s="11"/>
    </row>
    <row r="217" spans="1:30">
      <c r="A217" s="13"/>
      <c r="B217" s="131">
        <v>19</v>
      </c>
      <c r="C217" s="20">
        <v>11</v>
      </c>
      <c r="D217" s="20">
        <v>86</v>
      </c>
      <c r="E217" s="20">
        <f>C217/D217</f>
        <v>0.12790697674418605</v>
      </c>
      <c r="F217" s="20">
        <v>14</v>
      </c>
      <c r="G217" s="20">
        <v>91</v>
      </c>
      <c r="H217" s="20">
        <f>F217/G217</f>
        <v>0.15384615384615385</v>
      </c>
      <c r="I217" s="20">
        <v>14</v>
      </c>
      <c r="J217" s="20">
        <v>88</v>
      </c>
      <c r="K217" s="20">
        <f>I217/J217</f>
        <v>0.15909090909090909</v>
      </c>
      <c r="L217" s="20">
        <v>14</v>
      </c>
      <c r="M217" s="20">
        <v>83</v>
      </c>
      <c r="N217" s="20">
        <f>L217/M217</f>
        <v>0.16867469879518071</v>
      </c>
      <c r="O217" s="20">
        <v>20</v>
      </c>
      <c r="P217" s="20">
        <v>86</v>
      </c>
      <c r="Q217" s="20">
        <f>O217/P217</f>
        <v>0.23255813953488372</v>
      </c>
      <c r="R217" s="20">
        <v>7</v>
      </c>
      <c r="S217" s="20">
        <v>121</v>
      </c>
      <c r="T217" s="20">
        <f>R217/S217</f>
        <v>5.7851239669421489E-2</v>
      </c>
      <c r="U217" s="20">
        <v>23</v>
      </c>
      <c r="V217" s="20">
        <v>110</v>
      </c>
      <c r="W217" s="20">
        <f>U217/V217</f>
        <v>0.20909090909090908</v>
      </c>
      <c r="X217" s="20">
        <v>7</v>
      </c>
      <c r="Y217" s="20">
        <v>58</v>
      </c>
      <c r="Z217" s="20">
        <f>X217/Y217</f>
        <v>0.1206896551724138</v>
      </c>
      <c r="AA217" s="10"/>
      <c r="AB217" s="10"/>
      <c r="AC217" s="10"/>
      <c r="AD217" s="11"/>
    </row>
    <row r="218" spans="1:30">
      <c r="A218" s="13"/>
      <c r="B218" s="131">
        <v>20</v>
      </c>
      <c r="C218" s="20">
        <v>13</v>
      </c>
      <c r="D218" s="20">
        <v>109</v>
      </c>
      <c r="E218" s="20">
        <f t="shared" ref="E218:E222" si="179">C218/D218</f>
        <v>0.11926605504587157</v>
      </c>
      <c r="F218" s="20">
        <v>14</v>
      </c>
      <c r="G218" s="20">
        <v>129</v>
      </c>
      <c r="H218" s="20">
        <f t="shared" ref="H218:H222" si="180">F218/G218</f>
        <v>0.10852713178294573</v>
      </c>
      <c r="I218" s="20">
        <v>23</v>
      </c>
      <c r="J218" s="20">
        <v>91</v>
      </c>
      <c r="K218" s="20">
        <f t="shared" ref="K218:K222" si="181">I218/J218</f>
        <v>0.25274725274725274</v>
      </c>
      <c r="L218" s="20">
        <v>9</v>
      </c>
      <c r="M218" s="20">
        <v>84</v>
      </c>
      <c r="N218" s="20">
        <f t="shared" ref="N218:N222" si="182">L218/M218</f>
        <v>0.10714285714285714</v>
      </c>
      <c r="O218" s="20">
        <v>19</v>
      </c>
      <c r="P218" s="20">
        <v>128</v>
      </c>
      <c r="Q218" s="20">
        <f t="shared" ref="Q218:Q222" si="183">O218/P218</f>
        <v>0.1484375</v>
      </c>
      <c r="R218" s="20">
        <v>23</v>
      </c>
      <c r="S218" s="20">
        <v>86</v>
      </c>
      <c r="T218" s="20">
        <f t="shared" ref="T218:T222" si="184">R218/S218</f>
        <v>0.26744186046511625</v>
      </c>
      <c r="U218" s="20">
        <v>7</v>
      </c>
      <c r="V218" s="20">
        <v>111</v>
      </c>
      <c r="W218" s="20">
        <f t="shared" ref="W218:W222" si="185">U218/V218</f>
        <v>6.3063063063063057E-2</v>
      </c>
      <c r="X218" s="20">
        <v>9</v>
      </c>
      <c r="Y218" s="20">
        <v>122</v>
      </c>
      <c r="Z218" s="20">
        <f t="shared" ref="Z218:Z222" si="186">X218/Y218</f>
        <v>7.3770491803278687E-2</v>
      </c>
      <c r="AA218" s="10"/>
      <c r="AB218" s="10"/>
      <c r="AC218" s="10"/>
      <c r="AD218" s="11"/>
    </row>
    <row r="219" spans="1:30">
      <c r="A219" s="13"/>
      <c r="B219" s="131">
        <v>21</v>
      </c>
      <c r="C219" s="20">
        <v>7</v>
      </c>
      <c r="D219" s="20">
        <v>103</v>
      </c>
      <c r="E219" s="20">
        <f t="shared" si="179"/>
        <v>6.7961165048543687E-2</v>
      </c>
      <c r="F219" s="20">
        <v>13</v>
      </c>
      <c r="G219" s="20">
        <v>106</v>
      </c>
      <c r="H219" s="20">
        <f t="shared" si="180"/>
        <v>0.12264150943396226</v>
      </c>
      <c r="I219" s="20">
        <v>19</v>
      </c>
      <c r="J219" s="20">
        <v>90</v>
      </c>
      <c r="K219" s="20">
        <f t="shared" si="181"/>
        <v>0.21111111111111111</v>
      </c>
      <c r="L219" s="20">
        <v>14</v>
      </c>
      <c r="M219" s="20">
        <v>85</v>
      </c>
      <c r="N219" s="20">
        <f t="shared" si="182"/>
        <v>0.16470588235294117</v>
      </c>
      <c r="O219" s="20">
        <v>13</v>
      </c>
      <c r="P219" s="20">
        <v>107</v>
      </c>
      <c r="Q219" s="20">
        <f t="shared" si="183"/>
        <v>0.12149532710280374</v>
      </c>
      <c r="R219" s="20">
        <v>7</v>
      </c>
      <c r="S219" s="20">
        <v>100</v>
      </c>
      <c r="T219" s="20">
        <f t="shared" si="184"/>
        <v>7.0000000000000007E-2</v>
      </c>
      <c r="U219" s="20">
        <v>9</v>
      </c>
      <c r="V219" s="20">
        <v>128</v>
      </c>
      <c r="W219" s="20">
        <f t="shared" si="185"/>
        <v>7.03125E-2</v>
      </c>
      <c r="X219" s="20">
        <v>7</v>
      </c>
      <c r="Y219" s="20">
        <v>109</v>
      </c>
      <c r="Z219" s="20">
        <f t="shared" si="186"/>
        <v>6.4220183486238536E-2</v>
      </c>
      <c r="AA219" s="10"/>
      <c r="AB219" s="10"/>
      <c r="AC219" s="10"/>
      <c r="AD219" s="11"/>
    </row>
    <row r="220" spans="1:30">
      <c r="A220" s="13"/>
      <c r="B220" s="131">
        <v>22</v>
      </c>
      <c r="C220" s="20">
        <v>19</v>
      </c>
      <c r="D220" s="20">
        <v>105</v>
      </c>
      <c r="E220" s="20">
        <f t="shared" si="179"/>
        <v>0.18095238095238095</v>
      </c>
      <c r="F220" s="20">
        <v>9</v>
      </c>
      <c r="G220" s="20">
        <v>103</v>
      </c>
      <c r="H220" s="20">
        <f t="shared" si="180"/>
        <v>8.7378640776699032E-2</v>
      </c>
      <c r="I220" s="20">
        <v>25</v>
      </c>
      <c r="J220" s="20">
        <v>87</v>
      </c>
      <c r="K220" s="20">
        <f t="shared" si="181"/>
        <v>0.28735632183908044</v>
      </c>
      <c r="L220" s="20">
        <v>9</v>
      </c>
      <c r="M220" s="20">
        <v>108</v>
      </c>
      <c r="N220" s="20">
        <f t="shared" si="182"/>
        <v>8.3333333333333329E-2</v>
      </c>
      <c r="O220" s="20">
        <v>45</v>
      </c>
      <c r="P220" s="20">
        <v>96</v>
      </c>
      <c r="Q220" s="20">
        <f t="shared" si="183"/>
        <v>0.46875</v>
      </c>
      <c r="R220" s="20">
        <v>13</v>
      </c>
      <c r="S220" s="20">
        <v>104</v>
      </c>
      <c r="T220" s="20">
        <f t="shared" si="184"/>
        <v>0.125</v>
      </c>
      <c r="U220" s="20">
        <v>9</v>
      </c>
      <c r="V220" s="20">
        <v>113</v>
      </c>
      <c r="W220" s="20">
        <f t="shared" si="185"/>
        <v>7.9646017699115043E-2</v>
      </c>
      <c r="X220" s="20">
        <v>13</v>
      </c>
      <c r="Y220" s="20">
        <v>106</v>
      </c>
      <c r="Z220" s="20">
        <f t="shared" si="186"/>
        <v>0.12264150943396226</v>
      </c>
      <c r="AA220" s="10"/>
      <c r="AB220" s="22"/>
      <c r="AC220" s="382" t="s">
        <v>9</v>
      </c>
      <c r="AD220" s="383"/>
    </row>
    <row r="221" spans="1:30">
      <c r="A221" s="13"/>
      <c r="B221" s="131">
        <v>23</v>
      </c>
      <c r="C221" s="20">
        <v>9</v>
      </c>
      <c r="D221" s="20">
        <v>96</v>
      </c>
      <c r="E221" s="20">
        <f t="shared" si="179"/>
        <v>9.375E-2</v>
      </c>
      <c r="F221" s="20">
        <v>13</v>
      </c>
      <c r="G221" s="20">
        <v>109</v>
      </c>
      <c r="H221" s="20">
        <f t="shared" si="180"/>
        <v>0.11926605504587157</v>
      </c>
      <c r="I221" s="20">
        <v>23</v>
      </c>
      <c r="J221" s="20">
        <v>92</v>
      </c>
      <c r="K221" s="20">
        <f t="shared" si="181"/>
        <v>0.25</v>
      </c>
      <c r="L221" s="20">
        <v>9</v>
      </c>
      <c r="M221" s="20">
        <v>93</v>
      </c>
      <c r="N221" s="20">
        <f t="shared" si="182"/>
        <v>9.6774193548387094E-2</v>
      </c>
      <c r="O221" s="20">
        <v>20</v>
      </c>
      <c r="P221" s="20">
        <v>131</v>
      </c>
      <c r="Q221" s="20">
        <f t="shared" si="183"/>
        <v>0.15267175572519084</v>
      </c>
      <c r="R221" s="20">
        <v>9</v>
      </c>
      <c r="S221" s="20">
        <v>134</v>
      </c>
      <c r="T221" s="20">
        <f t="shared" si="184"/>
        <v>6.7164179104477612E-2</v>
      </c>
      <c r="U221" s="20">
        <v>14</v>
      </c>
      <c r="V221" s="20">
        <v>120</v>
      </c>
      <c r="W221" s="20">
        <f t="shared" si="185"/>
        <v>0.11666666666666667</v>
      </c>
      <c r="X221" s="20">
        <v>13</v>
      </c>
      <c r="Y221" s="20">
        <v>121</v>
      </c>
      <c r="Z221" s="20">
        <f t="shared" si="186"/>
        <v>0.10743801652892562</v>
      </c>
      <c r="AA221" s="10"/>
      <c r="AB221" s="22"/>
      <c r="AC221" s="181" t="s">
        <v>16</v>
      </c>
      <c r="AD221" s="21" t="s">
        <v>17</v>
      </c>
    </row>
    <row r="222" spans="1:30">
      <c r="A222" s="13"/>
      <c r="B222" s="131">
        <v>24</v>
      </c>
      <c r="C222" s="20">
        <v>16</v>
      </c>
      <c r="D222" s="20">
        <v>129</v>
      </c>
      <c r="E222" s="20">
        <f t="shared" si="179"/>
        <v>0.12403100775193798</v>
      </c>
      <c r="F222" s="20">
        <v>13</v>
      </c>
      <c r="G222" s="20">
        <v>99</v>
      </c>
      <c r="H222" s="20">
        <f t="shared" si="180"/>
        <v>0.13131313131313133</v>
      </c>
      <c r="I222" s="20">
        <v>18</v>
      </c>
      <c r="J222" s="20">
        <v>76</v>
      </c>
      <c r="K222" s="20">
        <f t="shared" si="181"/>
        <v>0.23684210526315788</v>
      </c>
      <c r="L222" s="20">
        <v>9</v>
      </c>
      <c r="M222" s="20">
        <v>122</v>
      </c>
      <c r="N222" s="20">
        <f t="shared" si="182"/>
        <v>7.3770491803278687E-2</v>
      </c>
      <c r="O222" s="20">
        <v>19</v>
      </c>
      <c r="P222" s="20">
        <v>75</v>
      </c>
      <c r="Q222" s="20">
        <f t="shared" si="183"/>
        <v>0.25333333333333335</v>
      </c>
      <c r="R222" s="20">
        <v>9</v>
      </c>
      <c r="S222" s="20">
        <v>80</v>
      </c>
      <c r="T222" s="20">
        <f t="shared" si="184"/>
        <v>0.1125</v>
      </c>
      <c r="U222" s="20">
        <v>23</v>
      </c>
      <c r="V222" s="20">
        <v>144</v>
      </c>
      <c r="W222" s="20">
        <f t="shared" si="185"/>
        <v>0.15972222222222221</v>
      </c>
      <c r="X222" s="20">
        <v>7</v>
      </c>
      <c r="Y222" s="20">
        <v>107</v>
      </c>
      <c r="Z222" s="20">
        <f t="shared" si="186"/>
        <v>6.5420560747663545E-2</v>
      </c>
      <c r="AA222" s="10"/>
      <c r="AB222" s="22" t="s">
        <v>21</v>
      </c>
      <c r="AC222" s="22">
        <v>0.10901839999535162</v>
      </c>
      <c r="AD222" s="155">
        <v>4.4391049203321127E-3</v>
      </c>
    </row>
    <row r="223" spans="1:30">
      <c r="A223" s="13"/>
      <c r="B223" s="131">
        <v>25</v>
      </c>
      <c r="C223" s="20">
        <v>9</v>
      </c>
      <c r="D223" s="20">
        <v>104</v>
      </c>
      <c r="E223" s="20">
        <f>C223/D223</f>
        <v>8.6538461538461536E-2</v>
      </c>
      <c r="F223" s="20">
        <v>9</v>
      </c>
      <c r="G223" s="20">
        <v>92</v>
      </c>
      <c r="H223" s="20">
        <f>F223/G223</f>
        <v>9.7826086956521743E-2</v>
      </c>
      <c r="I223" s="20">
        <v>14</v>
      </c>
      <c r="J223" s="20">
        <v>76</v>
      </c>
      <c r="K223" s="20">
        <f>I223/J223</f>
        <v>0.18421052631578946</v>
      </c>
      <c r="L223" s="20">
        <v>7</v>
      </c>
      <c r="M223" s="20">
        <v>87</v>
      </c>
      <c r="N223" s="20">
        <f>L223/M223</f>
        <v>8.0459770114942528E-2</v>
      </c>
      <c r="O223" s="20">
        <v>14</v>
      </c>
      <c r="P223" s="20">
        <v>79</v>
      </c>
      <c r="Q223" s="20">
        <f>O223/P223</f>
        <v>0.17721518987341772</v>
      </c>
      <c r="R223" s="20">
        <v>18</v>
      </c>
      <c r="S223" s="20">
        <v>99</v>
      </c>
      <c r="T223" s="20">
        <f>R223/S223</f>
        <v>0.18181818181818182</v>
      </c>
      <c r="U223" s="20">
        <v>18</v>
      </c>
      <c r="V223" s="20">
        <v>117</v>
      </c>
      <c r="W223" s="20">
        <f>U223/V223</f>
        <v>0.15384615384615385</v>
      </c>
      <c r="X223" s="20">
        <v>13</v>
      </c>
      <c r="Y223" s="20">
        <v>136</v>
      </c>
      <c r="Z223" s="20">
        <f>X223/Y223</f>
        <v>9.5588235294117641E-2</v>
      </c>
      <c r="AA223" s="10"/>
      <c r="AB223" s="22" t="s">
        <v>25</v>
      </c>
      <c r="AC223" s="22">
        <v>0.1073346288606799</v>
      </c>
      <c r="AD223" s="155">
        <v>3.4216095342163339E-3</v>
      </c>
    </row>
    <row r="224" spans="1:30">
      <c r="A224" s="13"/>
      <c r="B224" s="131">
        <v>26</v>
      </c>
      <c r="C224" s="20">
        <v>7</v>
      </c>
      <c r="D224" s="20">
        <v>96</v>
      </c>
      <c r="E224" s="20">
        <f t="shared" ref="E224:E228" si="187">C224/D224</f>
        <v>7.2916666666666671E-2</v>
      </c>
      <c r="F224" s="20">
        <v>13</v>
      </c>
      <c r="G224" s="20">
        <v>98</v>
      </c>
      <c r="H224" s="20">
        <f t="shared" ref="H224:H228" si="188">F224/G224</f>
        <v>0.1326530612244898</v>
      </c>
      <c r="I224" s="20">
        <v>23</v>
      </c>
      <c r="J224" s="20">
        <v>83</v>
      </c>
      <c r="K224" s="20">
        <f t="shared" ref="K224:K228" si="189">I224/J224</f>
        <v>0.27710843373493976</v>
      </c>
      <c r="L224" s="20">
        <v>7</v>
      </c>
      <c r="M224" s="20">
        <v>86</v>
      </c>
      <c r="N224" s="20">
        <f t="shared" ref="N224:N228" si="190">L224/M224</f>
        <v>8.1395348837209308E-2</v>
      </c>
      <c r="O224" s="20">
        <v>17</v>
      </c>
      <c r="P224" s="20">
        <v>95</v>
      </c>
      <c r="Q224" s="20">
        <f t="shared" ref="Q224:Q228" si="191">O224/P224</f>
        <v>0.17894736842105263</v>
      </c>
      <c r="R224" s="20">
        <v>9</v>
      </c>
      <c r="S224" s="20">
        <v>131</v>
      </c>
      <c r="T224" s="20">
        <f t="shared" ref="T224:T228" si="192">R224/S224</f>
        <v>6.8702290076335881E-2</v>
      </c>
      <c r="U224" s="20">
        <v>18</v>
      </c>
      <c r="V224" s="20">
        <v>125</v>
      </c>
      <c r="W224" s="20">
        <f t="shared" ref="W224:W228" si="193">U224/V224</f>
        <v>0.14399999999999999</v>
      </c>
      <c r="X224" s="20">
        <v>18</v>
      </c>
      <c r="Y224" s="20">
        <v>125</v>
      </c>
      <c r="Z224" s="20">
        <f t="shared" ref="Z224:Z228" si="194">X224/Y224</f>
        <v>0.14399999999999999</v>
      </c>
      <c r="AA224" s="10"/>
      <c r="AB224" s="22" t="s">
        <v>22</v>
      </c>
      <c r="AC224" s="22">
        <v>0.23008254917084014</v>
      </c>
      <c r="AD224" s="155">
        <v>7.6766605053293011E-3</v>
      </c>
    </row>
    <row r="225" spans="1:30">
      <c r="A225" s="13"/>
      <c r="B225" s="131">
        <v>27</v>
      </c>
      <c r="C225" s="20">
        <v>7</v>
      </c>
      <c r="D225" s="20">
        <v>134</v>
      </c>
      <c r="E225" s="20">
        <f t="shared" si="187"/>
        <v>5.2238805970149252E-2</v>
      </c>
      <c r="F225" s="20">
        <v>14</v>
      </c>
      <c r="G225" s="20">
        <v>100</v>
      </c>
      <c r="H225" s="20">
        <f t="shared" si="188"/>
        <v>0.14000000000000001</v>
      </c>
      <c r="I225" s="20">
        <v>14</v>
      </c>
      <c r="J225" s="20">
        <v>73</v>
      </c>
      <c r="K225" s="20">
        <f t="shared" si="189"/>
        <v>0.19178082191780821</v>
      </c>
      <c r="L225" s="20">
        <v>13</v>
      </c>
      <c r="M225" s="20">
        <v>105</v>
      </c>
      <c r="N225" s="20">
        <f t="shared" si="190"/>
        <v>0.12380952380952381</v>
      </c>
      <c r="O225" s="20">
        <v>19</v>
      </c>
      <c r="P225" s="20">
        <v>90</v>
      </c>
      <c r="Q225" s="20">
        <f t="shared" si="191"/>
        <v>0.21111111111111111</v>
      </c>
      <c r="R225" s="20">
        <v>13</v>
      </c>
      <c r="S225" s="20">
        <v>121</v>
      </c>
      <c r="T225" s="20">
        <f t="shared" si="192"/>
        <v>0.10743801652892562</v>
      </c>
      <c r="U225" s="20">
        <v>7</v>
      </c>
      <c r="V225" s="20">
        <v>125</v>
      </c>
      <c r="W225" s="20">
        <f t="shared" si="193"/>
        <v>5.6000000000000001E-2</v>
      </c>
      <c r="X225" s="20">
        <v>14</v>
      </c>
      <c r="Y225" s="20">
        <v>90</v>
      </c>
      <c r="Z225" s="20">
        <f t="shared" si="194"/>
        <v>0.15555555555555556</v>
      </c>
      <c r="AA225" s="10"/>
      <c r="AB225" s="22" t="s">
        <v>26</v>
      </c>
      <c r="AC225" s="22">
        <v>0.12824739475364225</v>
      </c>
      <c r="AD225" s="155">
        <v>4.8631748451420289E-3</v>
      </c>
    </row>
    <row r="226" spans="1:30">
      <c r="A226" s="13"/>
      <c r="B226" s="131">
        <v>28</v>
      </c>
      <c r="C226" s="20">
        <v>13</v>
      </c>
      <c r="D226" s="20">
        <v>119</v>
      </c>
      <c r="E226" s="20">
        <f t="shared" si="187"/>
        <v>0.1092436974789916</v>
      </c>
      <c r="F226" s="20">
        <v>14</v>
      </c>
      <c r="G226" s="20">
        <v>131</v>
      </c>
      <c r="H226" s="20">
        <f t="shared" si="188"/>
        <v>0.10687022900763359</v>
      </c>
      <c r="I226" s="20">
        <v>14</v>
      </c>
      <c r="J226" s="20">
        <v>94</v>
      </c>
      <c r="K226" s="20">
        <f t="shared" si="189"/>
        <v>0.14893617021276595</v>
      </c>
      <c r="L226" s="20">
        <v>14</v>
      </c>
      <c r="M226" s="20">
        <v>117</v>
      </c>
      <c r="N226" s="20">
        <f t="shared" si="190"/>
        <v>0.11965811965811966</v>
      </c>
      <c r="O226" s="20">
        <v>14</v>
      </c>
      <c r="P226" s="20">
        <v>90</v>
      </c>
      <c r="Q226" s="20">
        <f t="shared" si="191"/>
        <v>0.15555555555555556</v>
      </c>
      <c r="R226" s="20">
        <v>14</v>
      </c>
      <c r="S226" s="20">
        <v>108</v>
      </c>
      <c r="T226" s="20">
        <f t="shared" si="192"/>
        <v>0.12962962962962962</v>
      </c>
      <c r="U226" s="20">
        <v>9</v>
      </c>
      <c r="V226" s="20">
        <v>86</v>
      </c>
      <c r="W226" s="20">
        <f t="shared" si="193"/>
        <v>0.10465116279069768</v>
      </c>
      <c r="X226" s="20">
        <v>18</v>
      </c>
      <c r="Y226" s="20">
        <v>153</v>
      </c>
      <c r="Z226" s="20">
        <f t="shared" si="194"/>
        <v>0.11764705882352941</v>
      </c>
      <c r="AA226" s="10"/>
      <c r="AB226" s="22" t="s">
        <v>23</v>
      </c>
      <c r="AC226" s="22">
        <v>0.20523512358327847</v>
      </c>
      <c r="AD226" s="155">
        <v>9.3043912776717523E-3</v>
      </c>
    </row>
    <row r="227" spans="1:30">
      <c r="A227" s="13"/>
      <c r="B227" s="131">
        <v>29</v>
      </c>
      <c r="C227" s="20">
        <v>9</v>
      </c>
      <c r="D227" s="20">
        <v>115</v>
      </c>
      <c r="E227" s="20">
        <f t="shared" si="187"/>
        <v>7.8260869565217397E-2</v>
      </c>
      <c r="F227" s="20">
        <v>9</v>
      </c>
      <c r="G227" s="20">
        <v>122</v>
      </c>
      <c r="H227" s="20">
        <f t="shared" si="188"/>
        <v>7.3770491803278687E-2</v>
      </c>
      <c r="I227" s="20">
        <v>9</v>
      </c>
      <c r="J227" s="20">
        <v>128</v>
      </c>
      <c r="K227" s="20">
        <f t="shared" si="189"/>
        <v>7.03125E-2</v>
      </c>
      <c r="L227" s="20">
        <v>9</v>
      </c>
      <c r="M227" s="20">
        <v>129</v>
      </c>
      <c r="N227" s="20">
        <f t="shared" si="190"/>
        <v>6.9767441860465115E-2</v>
      </c>
      <c r="O227" s="20">
        <v>14</v>
      </c>
      <c r="P227" s="20">
        <v>80</v>
      </c>
      <c r="Q227" s="20">
        <f t="shared" si="191"/>
        <v>0.17499999999999999</v>
      </c>
      <c r="R227" s="20">
        <v>14</v>
      </c>
      <c r="S227" s="20">
        <v>129</v>
      </c>
      <c r="T227" s="20">
        <f t="shared" si="192"/>
        <v>0.10852713178294573</v>
      </c>
      <c r="U227" s="20">
        <v>7</v>
      </c>
      <c r="V227" s="20">
        <v>115</v>
      </c>
      <c r="W227" s="20">
        <f t="shared" si="193"/>
        <v>6.0869565217391307E-2</v>
      </c>
      <c r="X227" s="20">
        <v>9</v>
      </c>
      <c r="Y227" s="20">
        <v>116</v>
      </c>
      <c r="Z227" s="20">
        <f t="shared" si="194"/>
        <v>7.7586206896551727E-2</v>
      </c>
      <c r="AA227" s="10"/>
      <c r="AB227" s="22" t="s">
        <v>27</v>
      </c>
      <c r="AC227" s="22">
        <v>0.10148448411995012</v>
      </c>
      <c r="AD227" s="155">
        <v>4.6970021641168647E-3</v>
      </c>
    </row>
    <row r="228" spans="1:30">
      <c r="A228" s="13"/>
      <c r="B228" s="131">
        <v>30</v>
      </c>
      <c r="C228" s="20">
        <v>9</v>
      </c>
      <c r="D228" s="20">
        <v>126</v>
      </c>
      <c r="E228" s="20">
        <f t="shared" si="187"/>
        <v>7.1428571428571425E-2</v>
      </c>
      <c r="F228" s="20">
        <v>13</v>
      </c>
      <c r="G228" s="20">
        <v>114</v>
      </c>
      <c r="H228" s="20">
        <f t="shared" si="188"/>
        <v>0.11403508771929824</v>
      </c>
      <c r="I228" s="20">
        <v>14</v>
      </c>
      <c r="J228" s="20">
        <v>107</v>
      </c>
      <c r="K228" s="20">
        <f t="shared" si="189"/>
        <v>0.13084112149532709</v>
      </c>
      <c r="L228" s="20">
        <v>14</v>
      </c>
      <c r="M228" s="20">
        <v>99</v>
      </c>
      <c r="N228" s="20">
        <f t="shared" si="190"/>
        <v>0.14141414141414141</v>
      </c>
      <c r="O228" s="20">
        <v>14</v>
      </c>
      <c r="P228" s="20">
        <v>63</v>
      </c>
      <c r="Q228" s="20">
        <f t="shared" si="191"/>
        <v>0.22222222222222221</v>
      </c>
      <c r="R228" s="20">
        <v>13</v>
      </c>
      <c r="S228" s="20">
        <v>154</v>
      </c>
      <c r="T228" s="20">
        <f t="shared" si="192"/>
        <v>8.4415584415584416E-2</v>
      </c>
      <c r="U228" s="20">
        <v>14</v>
      </c>
      <c r="V228" s="20">
        <v>83</v>
      </c>
      <c r="W228" s="20">
        <f t="shared" si="193"/>
        <v>0.16867469879518071</v>
      </c>
      <c r="X228" s="20">
        <v>11</v>
      </c>
      <c r="Y228" s="20">
        <v>91</v>
      </c>
      <c r="Z228" s="20">
        <f t="shared" si="194"/>
        <v>0.12087912087912088</v>
      </c>
      <c r="AA228" s="10"/>
      <c r="AB228" s="22" t="s">
        <v>24</v>
      </c>
      <c r="AC228" s="22">
        <v>0.10598485993439069</v>
      </c>
      <c r="AD228" s="155">
        <v>4.3900231350861444E-3</v>
      </c>
    </row>
    <row r="229" spans="1:30">
      <c r="A229" s="13"/>
      <c r="B229" s="131">
        <v>31</v>
      </c>
      <c r="C229" s="20">
        <v>19</v>
      </c>
      <c r="D229" s="20">
        <v>106</v>
      </c>
      <c r="E229" s="20">
        <f>C229/D229</f>
        <v>0.17924528301886791</v>
      </c>
      <c r="F229" s="20">
        <v>14</v>
      </c>
      <c r="G229" s="20">
        <v>94</v>
      </c>
      <c r="H229" s="20">
        <f>F229/G229</f>
        <v>0.14893617021276595</v>
      </c>
      <c r="I229" s="20">
        <v>14</v>
      </c>
      <c r="J229" s="20">
        <v>93</v>
      </c>
      <c r="K229" s="20">
        <f>I229/J229</f>
        <v>0.15053763440860216</v>
      </c>
      <c r="L229" s="20">
        <v>9</v>
      </c>
      <c r="M229" s="20">
        <v>94</v>
      </c>
      <c r="N229" s="20">
        <f>L229/M229</f>
        <v>9.5744680851063829E-2</v>
      </c>
      <c r="O229" s="20">
        <v>14</v>
      </c>
      <c r="P229" s="20">
        <v>98</v>
      </c>
      <c r="Q229" s="20">
        <f>O229/P229</f>
        <v>0.14285714285714285</v>
      </c>
      <c r="R229" s="20">
        <v>7</v>
      </c>
      <c r="S229" s="20">
        <v>122</v>
      </c>
      <c r="T229" s="20">
        <f>R229/S229</f>
        <v>5.737704918032787E-2</v>
      </c>
      <c r="U229" s="20">
        <v>13</v>
      </c>
      <c r="V229" s="20">
        <v>131</v>
      </c>
      <c r="W229" s="20">
        <f>U229/V229</f>
        <v>9.9236641221374045E-2</v>
      </c>
      <c r="X229" s="20">
        <v>18</v>
      </c>
      <c r="Y229" s="20">
        <v>90</v>
      </c>
      <c r="Z229" s="20">
        <f>X229/Y229</f>
        <v>0.2</v>
      </c>
      <c r="AA229" s="10"/>
      <c r="AB229" s="22" t="s">
        <v>28</v>
      </c>
      <c r="AC229" s="22">
        <v>0.10839203121469461</v>
      </c>
      <c r="AD229" s="155">
        <v>5.0027956225905364E-3</v>
      </c>
    </row>
    <row r="230" spans="1:30">
      <c r="A230" s="13"/>
      <c r="B230" s="131">
        <v>32</v>
      </c>
      <c r="C230" s="20">
        <v>7</v>
      </c>
      <c r="D230" s="20">
        <v>111</v>
      </c>
      <c r="E230" s="20">
        <f t="shared" ref="E230:E234" si="195">C230/D230</f>
        <v>6.3063063063063057E-2</v>
      </c>
      <c r="F230" s="20">
        <v>7</v>
      </c>
      <c r="G230" s="20">
        <v>110</v>
      </c>
      <c r="H230" s="20">
        <f t="shared" ref="H230:H234" si="196">F230/G230</f>
        <v>6.363636363636363E-2</v>
      </c>
      <c r="I230" s="20">
        <v>18</v>
      </c>
      <c r="J230" s="20">
        <v>121</v>
      </c>
      <c r="K230" s="20">
        <f t="shared" ref="K230:K234" si="197">I230/J230</f>
        <v>0.1487603305785124</v>
      </c>
      <c r="L230" s="20">
        <v>13</v>
      </c>
      <c r="M230" s="20">
        <v>103</v>
      </c>
      <c r="N230" s="20">
        <f t="shared" ref="N230:N234" si="198">L230/M230</f>
        <v>0.12621359223300971</v>
      </c>
      <c r="O230" s="20">
        <v>25</v>
      </c>
      <c r="P230" s="20">
        <v>85</v>
      </c>
      <c r="Q230" s="20">
        <f t="shared" ref="Q230:Q234" si="199">O230/P230</f>
        <v>0.29411764705882354</v>
      </c>
      <c r="R230" s="20">
        <v>9</v>
      </c>
      <c r="S230" s="20">
        <v>114</v>
      </c>
      <c r="T230" s="20">
        <f t="shared" ref="T230:T234" si="200">R230/S230</f>
        <v>7.8947368421052627E-2</v>
      </c>
      <c r="U230" s="20">
        <v>9</v>
      </c>
      <c r="V230" s="20">
        <v>111</v>
      </c>
      <c r="W230" s="20">
        <f t="shared" ref="W230:W234" si="201">U230/V230</f>
        <v>8.1081081081081086E-2</v>
      </c>
      <c r="X230" s="20">
        <v>13</v>
      </c>
      <c r="Y230" s="20">
        <v>85</v>
      </c>
      <c r="Z230" s="20">
        <f t="shared" ref="Z230:Z234" si="202">X230/Y230</f>
        <v>0.15294117647058825</v>
      </c>
      <c r="AA230" s="10"/>
      <c r="AB230" s="10"/>
      <c r="AC230" s="10"/>
      <c r="AD230" s="11"/>
    </row>
    <row r="231" spans="1:30">
      <c r="A231" s="13"/>
      <c r="B231" s="131">
        <v>33</v>
      </c>
      <c r="C231" s="20">
        <v>17</v>
      </c>
      <c r="D231" s="20">
        <v>142</v>
      </c>
      <c r="E231" s="20">
        <f t="shared" si="195"/>
        <v>0.11971830985915492</v>
      </c>
      <c r="F231" s="20">
        <v>13</v>
      </c>
      <c r="G231" s="20">
        <v>69</v>
      </c>
      <c r="H231" s="20">
        <f t="shared" si="196"/>
        <v>0.18840579710144928</v>
      </c>
      <c r="I231" s="20">
        <v>26</v>
      </c>
      <c r="J231" s="20">
        <v>90</v>
      </c>
      <c r="K231" s="20">
        <f t="shared" si="197"/>
        <v>0.28888888888888886</v>
      </c>
      <c r="L231" s="20">
        <v>13</v>
      </c>
      <c r="M231" s="20">
        <v>93</v>
      </c>
      <c r="N231" s="20">
        <f t="shared" si="198"/>
        <v>0.13978494623655913</v>
      </c>
      <c r="O231" s="20">
        <v>13</v>
      </c>
      <c r="P231" s="20">
        <v>97</v>
      </c>
      <c r="Q231" s="20">
        <f t="shared" si="199"/>
        <v>0.13402061855670103</v>
      </c>
      <c r="R231" s="20">
        <v>7</v>
      </c>
      <c r="S231" s="20">
        <v>102</v>
      </c>
      <c r="T231" s="20">
        <f t="shared" si="200"/>
        <v>6.8627450980392163E-2</v>
      </c>
      <c r="U231" s="20">
        <v>9</v>
      </c>
      <c r="V231" s="20">
        <v>156</v>
      </c>
      <c r="W231" s="20">
        <f t="shared" si="201"/>
        <v>5.7692307692307696E-2</v>
      </c>
      <c r="X231" s="20">
        <v>13</v>
      </c>
      <c r="Y231" s="20">
        <v>87</v>
      </c>
      <c r="Z231" s="20">
        <f t="shared" si="202"/>
        <v>0.14942528735632185</v>
      </c>
      <c r="AA231" s="10"/>
      <c r="AB231" s="10"/>
      <c r="AC231" s="10"/>
      <c r="AD231" s="11"/>
    </row>
    <row r="232" spans="1:30">
      <c r="A232" s="13"/>
      <c r="B232" s="131">
        <v>34</v>
      </c>
      <c r="C232" s="20">
        <v>19</v>
      </c>
      <c r="D232" s="20">
        <v>129</v>
      </c>
      <c r="E232" s="20">
        <f t="shared" si="195"/>
        <v>0.14728682170542637</v>
      </c>
      <c r="F232" s="20">
        <v>13</v>
      </c>
      <c r="G232" s="20">
        <v>122</v>
      </c>
      <c r="H232" s="20">
        <f t="shared" si="196"/>
        <v>0.10655737704918032</v>
      </c>
      <c r="I232" s="20">
        <v>9</v>
      </c>
      <c r="J232" s="20">
        <v>99</v>
      </c>
      <c r="K232" s="20">
        <f t="shared" si="197"/>
        <v>9.0909090909090912E-2</v>
      </c>
      <c r="L232" s="20">
        <v>14</v>
      </c>
      <c r="M232" s="20">
        <v>88</v>
      </c>
      <c r="N232" s="20">
        <f t="shared" si="198"/>
        <v>0.15909090909090909</v>
      </c>
      <c r="O232" s="20">
        <v>19</v>
      </c>
      <c r="P232" s="20">
        <v>91</v>
      </c>
      <c r="Q232" s="20">
        <f t="shared" si="199"/>
        <v>0.2087912087912088</v>
      </c>
      <c r="R232" s="20">
        <v>9</v>
      </c>
      <c r="S232" s="20">
        <v>100</v>
      </c>
      <c r="T232" s="20">
        <f t="shared" si="200"/>
        <v>0.09</v>
      </c>
      <c r="U232" s="20">
        <v>7</v>
      </c>
      <c r="V232" s="20">
        <v>125</v>
      </c>
      <c r="W232" s="20">
        <f t="shared" si="201"/>
        <v>5.6000000000000001E-2</v>
      </c>
      <c r="X232" s="20">
        <v>18</v>
      </c>
      <c r="Y232" s="20">
        <v>115</v>
      </c>
      <c r="Z232" s="20">
        <f t="shared" si="202"/>
        <v>0.15652173913043479</v>
      </c>
      <c r="AA232" s="10"/>
      <c r="AB232" s="10"/>
      <c r="AC232" s="10"/>
      <c r="AD232" s="11"/>
    </row>
    <row r="233" spans="1:30">
      <c r="A233" s="13"/>
      <c r="B233" s="131">
        <v>35</v>
      </c>
      <c r="C233" s="20">
        <v>23</v>
      </c>
      <c r="D233" s="20">
        <v>125</v>
      </c>
      <c r="E233" s="20">
        <f t="shared" si="195"/>
        <v>0.184</v>
      </c>
      <c r="F233" s="20">
        <v>13</v>
      </c>
      <c r="G233" s="20">
        <v>117</v>
      </c>
      <c r="H233" s="20">
        <f t="shared" si="196"/>
        <v>0.1111111111111111</v>
      </c>
      <c r="I233" s="20">
        <v>28</v>
      </c>
      <c r="J233" s="20">
        <v>80</v>
      </c>
      <c r="K233" s="20">
        <f t="shared" si="197"/>
        <v>0.35</v>
      </c>
      <c r="L233" s="20">
        <v>19</v>
      </c>
      <c r="M233" s="20">
        <v>97</v>
      </c>
      <c r="N233" s="20">
        <f t="shared" si="198"/>
        <v>0.19587628865979381</v>
      </c>
      <c r="O233" s="20">
        <v>13</v>
      </c>
      <c r="P233" s="20">
        <v>94</v>
      </c>
      <c r="Q233" s="20">
        <f t="shared" si="199"/>
        <v>0.13829787234042554</v>
      </c>
      <c r="R233" s="20">
        <v>13</v>
      </c>
      <c r="S233" s="20">
        <v>104</v>
      </c>
      <c r="T233" s="20">
        <f t="shared" si="200"/>
        <v>0.125</v>
      </c>
      <c r="U233" s="20">
        <v>7</v>
      </c>
      <c r="V233" s="20">
        <v>130</v>
      </c>
      <c r="W233" s="20">
        <f t="shared" si="201"/>
        <v>5.3846153846153849E-2</v>
      </c>
      <c r="X233" s="20">
        <v>14</v>
      </c>
      <c r="Y233" s="20">
        <v>116</v>
      </c>
      <c r="Z233" s="20">
        <f t="shared" si="202"/>
        <v>0.1206896551724138</v>
      </c>
      <c r="AA233" s="10"/>
      <c r="AB233" s="10"/>
      <c r="AC233" s="10"/>
      <c r="AD233" s="11"/>
    </row>
    <row r="234" spans="1:30">
      <c r="A234" s="13"/>
      <c r="B234" s="131">
        <v>36</v>
      </c>
      <c r="C234" s="20">
        <v>7</v>
      </c>
      <c r="D234" s="20">
        <v>128</v>
      </c>
      <c r="E234" s="20">
        <f t="shared" si="195"/>
        <v>5.46875E-2</v>
      </c>
      <c r="F234" s="20">
        <v>19</v>
      </c>
      <c r="G234" s="20">
        <v>116</v>
      </c>
      <c r="H234" s="20">
        <f t="shared" si="196"/>
        <v>0.16379310344827586</v>
      </c>
      <c r="I234" s="20">
        <v>14</v>
      </c>
      <c r="J234" s="20">
        <v>90</v>
      </c>
      <c r="K234" s="20">
        <f t="shared" si="197"/>
        <v>0.15555555555555556</v>
      </c>
      <c r="L234" s="20">
        <v>9</v>
      </c>
      <c r="M234" s="20">
        <v>81</v>
      </c>
      <c r="N234" s="20">
        <f t="shared" si="198"/>
        <v>0.1111111111111111</v>
      </c>
      <c r="O234" s="20">
        <v>7</v>
      </c>
      <c r="P234" s="20">
        <v>111</v>
      </c>
      <c r="Q234" s="20">
        <f t="shared" si="199"/>
        <v>6.3063063063063057E-2</v>
      </c>
      <c r="R234" s="20">
        <v>7</v>
      </c>
      <c r="S234" s="20">
        <v>92</v>
      </c>
      <c r="T234" s="20">
        <f t="shared" si="200"/>
        <v>7.6086956521739135E-2</v>
      </c>
      <c r="U234" s="20">
        <v>14</v>
      </c>
      <c r="V234" s="20">
        <v>108</v>
      </c>
      <c r="W234" s="20">
        <f t="shared" si="201"/>
        <v>0.12962962962962962</v>
      </c>
      <c r="X234" s="20">
        <v>13</v>
      </c>
      <c r="Y234" s="20">
        <v>117</v>
      </c>
      <c r="Z234" s="20">
        <f t="shared" si="202"/>
        <v>0.1111111111111111</v>
      </c>
      <c r="AA234" s="10"/>
      <c r="AB234" s="10"/>
      <c r="AC234" s="10"/>
      <c r="AD234" s="11"/>
    </row>
    <row r="235" spans="1:30">
      <c r="A235" s="13"/>
      <c r="B235" s="131">
        <v>37</v>
      </c>
      <c r="C235" s="20">
        <v>7</v>
      </c>
      <c r="D235" s="20">
        <v>106</v>
      </c>
      <c r="E235" s="20">
        <f>C235/D235</f>
        <v>6.6037735849056603E-2</v>
      </c>
      <c r="F235" s="20">
        <v>9</v>
      </c>
      <c r="G235" s="20">
        <v>114</v>
      </c>
      <c r="H235" s="20">
        <f>F235/G235</f>
        <v>7.8947368421052627E-2</v>
      </c>
      <c r="I235" s="20">
        <v>20</v>
      </c>
      <c r="J235" s="20">
        <v>93</v>
      </c>
      <c r="K235" s="20">
        <f>I235/J235</f>
        <v>0.21505376344086022</v>
      </c>
      <c r="L235" s="20">
        <v>9</v>
      </c>
      <c r="M235" s="20">
        <v>77</v>
      </c>
      <c r="N235" s="20">
        <f>L235/M235</f>
        <v>0.11688311688311688</v>
      </c>
      <c r="O235" s="20">
        <v>32</v>
      </c>
      <c r="P235" s="20">
        <v>83</v>
      </c>
      <c r="Q235" s="20">
        <f>O235/P235</f>
        <v>0.38554216867469882</v>
      </c>
      <c r="R235" s="20">
        <v>7</v>
      </c>
      <c r="S235" s="20">
        <v>90</v>
      </c>
      <c r="T235" s="20">
        <f>R235/S235</f>
        <v>7.7777777777777779E-2</v>
      </c>
      <c r="U235" s="20">
        <v>9</v>
      </c>
      <c r="V235" s="20">
        <v>108</v>
      </c>
      <c r="W235" s="20">
        <f>U235/V235</f>
        <v>8.3333333333333329E-2</v>
      </c>
      <c r="X235" s="20">
        <v>13</v>
      </c>
      <c r="Y235" s="20">
        <v>141</v>
      </c>
      <c r="Z235" s="20">
        <f>X235/Y235</f>
        <v>9.2198581560283682E-2</v>
      </c>
      <c r="AA235" s="10"/>
      <c r="AB235" s="10"/>
      <c r="AC235" s="10"/>
      <c r="AD235" s="11"/>
    </row>
    <row r="236" spans="1:30">
      <c r="A236" s="13"/>
      <c r="B236" s="131">
        <v>38</v>
      </c>
      <c r="C236" s="20">
        <v>14</v>
      </c>
      <c r="D236" s="20">
        <v>136</v>
      </c>
      <c r="E236" s="20">
        <f t="shared" ref="E236:E240" si="203">C236/D236</f>
        <v>0.10294117647058823</v>
      </c>
      <c r="F236" s="20">
        <v>13</v>
      </c>
      <c r="G236" s="20">
        <v>121</v>
      </c>
      <c r="H236" s="20">
        <f t="shared" ref="H236:H240" si="204">F236/G236</f>
        <v>0.10743801652892562</v>
      </c>
      <c r="I236" s="20">
        <v>20</v>
      </c>
      <c r="J236" s="20">
        <v>88</v>
      </c>
      <c r="K236" s="20">
        <f t="shared" ref="K236:K240" si="205">I236/J236</f>
        <v>0.22727272727272727</v>
      </c>
      <c r="L236" s="20">
        <v>13</v>
      </c>
      <c r="M236" s="20">
        <v>79</v>
      </c>
      <c r="N236" s="20">
        <f t="shared" ref="N236:N240" si="206">L236/M236</f>
        <v>0.16455696202531644</v>
      </c>
      <c r="O236" s="20">
        <v>13</v>
      </c>
      <c r="P236" s="20">
        <v>106</v>
      </c>
      <c r="Q236" s="20">
        <f t="shared" ref="Q236:Q240" si="207">O236/P236</f>
        <v>0.12264150943396226</v>
      </c>
      <c r="R236" s="20">
        <v>13</v>
      </c>
      <c r="S236" s="20">
        <v>134</v>
      </c>
      <c r="T236" s="20">
        <f t="shared" ref="T236:T240" si="208">R236/S236</f>
        <v>9.7014925373134331E-2</v>
      </c>
      <c r="U236" s="20">
        <v>14</v>
      </c>
      <c r="V236" s="20">
        <v>92</v>
      </c>
      <c r="W236" s="20">
        <f t="shared" ref="W236:W240" si="209">U236/V236</f>
        <v>0.15217391304347827</v>
      </c>
      <c r="X236" s="20">
        <v>9</v>
      </c>
      <c r="Y236" s="20">
        <v>103</v>
      </c>
      <c r="Z236" s="20">
        <f t="shared" ref="Z236:Z240" si="210">X236/Y236</f>
        <v>8.7378640776699032E-2</v>
      </c>
      <c r="AA236" s="10"/>
      <c r="AB236" s="10"/>
      <c r="AC236" s="10"/>
      <c r="AD236" s="11"/>
    </row>
    <row r="237" spans="1:30">
      <c r="A237" s="13"/>
      <c r="B237" s="131">
        <v>39</v>
      </c>
      <c r="C237" s="20">
        <v>7</v>
      </c>
      <c r="D237" s="20">
        <v>128</v>
      </c>
      <c r="E237" s="20">
        <f t="shared" si="203"/>
        <v>5.46875E-2</v>
      </c>
      <c r="F237" s="20">
        <v>14</v>
      </c>
      <c r="G237" s="20">
        <v>127</v>
      </c>
      <c r="H237" s="20">
        <f t="shared" si="204"/>
        <v>0.11023622047244094</v>
      </c>
      <c r="I237" s="20">
        <v>14</v>
      </c>
      <c r="J237" s="20">
        <v>83</v>
      </c>
      <c r="K237" s="20">
        <f t="shared" si="205"/>
        <v>0.16867469879518071</v>
      </c>
      <c r="L237" s="20">
        <v>9</v>
      </c>
      <c r="M237" s="20">
        <v>73</v>
      </c>
      <c r="N237" s="20">
        <f t="shared" si="206"/>
        <v>0.12328767123287671</v>
      </c>
      <c r="O237" s="20">
        <v>14</v>
      </c>
      <c r="P237" s="20">
        <v>86</v>
      </c>
      <c r="Q237" s="20">
        <f t="shared" si="207"/>
        <v>0.16279069767441862</v>
      </c>
      <c r="R237" s="20">
        <v>9</v>
      </c>
      <c r="S237" s="20">
        <v>119</v>
      </c>
      <c r="T237" s="20">
        <f t="shared" si="208"/>
        <v>7.5630252100840331E-2</v>
      </c>
      <c r="U237" s="20">
        <v>7</v>
      </c>
      <c r="V237" s="20">
        <v>107</v>
      </c>
      <c r="W237" s="20">
        <f t="shared" si="209"/>
        <v>6.5420560747663545E-2</v>
      </c>
      <c r="X237" s="20">
        <v>9</v>
      </c>
      <c r="Y237" s="20">
        <v>83</v>
      </c>
      <c r="Z237" s="20">
        <f t="shared" si="210"/>
        <v>0.10843373493975904</v>
      </c>
      <c r="AA237" s="10"/>
      <c r="AB237" s="10"/>
      <c r="AC237" s="10"/>
      <c r="AD237" s="11"/>
    </row>
    <row r="238" spans="1:30">
      <c r="A238" s="13"/>
      <c r="B238" s="131">
        <v>40</v>
      </c>
      <c r="C238" s="20">
        <v>9</v>
      </c>
      <c r="D238" s="20">
        <v>130</v>
      </c>
      <c r="E238" s="20">
        <f t="shared" si="203"/>
        <v>6.9230769230769235E-2</v>
      </c>
      <c r="F238" s="20">
        <v>13</v>
      </c>
      <c r="G238" s="20">
        <v>140</v>
      </c>
      <c r="H238" s="20">
        <f t="shared" si="204"/>
        <v>9.285714285714286E-2</v>
      </c>
      <c r="I238" s="20">
        <v>9</v>
      </c>
      <c r="J238" s="20">
        <v>63</v>
      </c>
      <c r="K238" s="20">
        <f t="shared" si="205"/>
        <v>0.14285714285714285</v>
      </c>
      <c r="L238" s="20">
        <v>13</v>
      </c>
      <c r="M238" s="20">
        <v>73</v>
      </c>
      <c r="N238" s="20">
        <f t="shared" si="206"/>
        <v>0.17808219178082191</v>
      </c>
      <c r="O238" s="20">
        <v>18</v>
      </c>
      <c r="P238" s="20">
        <v>87</v>
      </c>
      <c r="Q238" s="20">
        <f t="shared" si="207"/>
        <v>0.20689655172413793</v>
      </c>
      <c r="R238" s="20">
        <v>18</v>
      </c>
      <c r="S238" s="20">
        <v>126</v>
      </c>
      <c r="T238" s="20">
        <f t="shared" si="208"/>
        <v>0.14285714285714285</v>
      </c>
      <c r="U238" s="20">
        <v>20</v>
      </c>
      <c r="V238" s="20">
        <v>130</v>
      </c>
      <c r="W238" s="20">
        <f t="shared" si="209"/>
        <v>0.15384615384615385</v>
      </c>
      <c r="X238" s="20">
        <v>13</v>
      </c>
      <c r="Y238" s="20">
        <v>92</v>
      </c>
      <c r="Z238" s="20">
        <f t="shared" si="210"/>
        <v>0.14130434782608695</v>
      </c>
      <c r="AA238" s="10"/>
      <c r="AB238" s="10"/>
      <c r="AC238" s="10"/>
      <c r="AD238" s="11"/>
    </row>
    <row r="239" spans="1:30">
      <c r="A239" s="13"/>
      <c r="B239" s="131">
        <v>41</v>
      </c>
      <c r="C239" s="20">
        <v>13</v>
      </c>
      <c r="D239" s="20">
        <v>123</v>
      </c>
      <c r="E239" s="20">
        <f t="shared" si="203"/>
        <v>0.10569105691056911</v>
      </c>
      <c r="F239" s="20">
        <v>13</v>
      </c>
      <c r="G239" s="20">
        <v>154</v>
      </c>
      <c r="H239" s="20">
        <f t="shared" si="204"/>
        <v>8.4415584415584416E-2</v>
      </c>
      <c r="I239" s="20">
        <v>18</v>
      </c>
      <c r="J239" s="20">
        <v>86</v>
      </c>
      <c r="K239" s="20">
        <f t="shared" si="205"/>
        <v>0.20930232558139536</v>
      </c>
      <c r="L239" s="20">
        <v>9</v>
      </c>
      <c r="M239" s="20">
        <v>77</v>
      </c>
      <c r="N239" s="20">
        <f t="shared" si="206"/>
        <v>0.11688311688311688</v>
      </c>
      <c r="O239" s="20">
        <v>14</v>
      </c>
      <c r="P239" s="20">
        <v>91</v>
      </c>
      <c r="Q239" s="20">
        <f t="shared" si="207"/>
        <v>0.15384615384615385</v>
      </c>
      <c r="R239" s="20">
        <v>13</v>
      </c>
      <c r="S239" s="20">
        <v>114</v>
      </c>
      <c r="T239" s="20">
        <f t="shared" si="208"/>
        <v>0.11403508771929824</v>
      </c>
      <c r="U239" s="20">
        <v>14</v>
      </c>
      <c r="V239" s="20">
        <v>84</v>
      </c>
      <c r="W239" s="20">
        <f t="shared" si="209"/>
        <v>0.16666666666666666</v>
      </c>
      <c r="X239" s="20">
        <v>13</v>
      </c>
      <c r="Y239" s="20">
        <v>103</v>
      </c>
      <c r="Z239" s="20">
        <f t="shared" si="210"/>
        <v>0.12621359223300971</v>
      </c>
      <c r="AA239" s="10"/>
      <c r="AB239" s="10"/>
      <c r="AC239" s="10"/>
      <c r="AD239" s="11"/>
    </row>
    <row r="240" spans="1:30">
      <c r="A240" s="13"/>
      <c r="B240" s="131">
        <v>42</v>
      </c>
      <c r="C240" s="20">
        <v>14</v>
      </c>
      <c r="D240" s="20">
        <v>146</v>
      </c>
      <c r="E240" s="20">
        <f t="shared" si="203"/>
        <v>9.5890410958904104E-2</v>
      </c>
      <c r="F240" s="20">
        <v>14</v>
      </c>
      <c r="G240" s="20">
        <v>109</v>
      </c>
      <c r="H240" s="20">
        <f t="shared" si="204"/>
        <v>0.12844036697247707</v>
      </c>
      <c r="I240" s="20">
        <v>26</v>
      </c>
      <c r="J240" s="20">
        <v>65</v>
      </c>
      <c r="K240" s="20">
        <f t="shared" si="205"/>
        <v>0.4</v>
      </c>
      <c r="L240" s="20">
        <v>14</v>
      </c>
      <c r="M240" s="20">
        <v>81</v>
      </c>
      <c r="N240" s="20">
        <f t="shared" si="206"/>
        <v>0.1728395061728395</v>
      </c>
      <c r="O240" s="20">
        <v>15</v>
      </c>
      <c r="P240" s="20">
        <v>94</v>
      </c>
      <c r="Q240" s="20">
        <f t="shared" si="207"/>
        <v>0.15957446808510639</v>
      </c>
      <c r="R240" s="20">
        <v>14</v>
      </c>
      <c r="S240" s="20">
        <v>145</v>
      </c>
      <c r="T240" s="20">
        <f t="shared" si="208"/>
        <v>9.6551724137931033E-2</v>
      </c>
      <c r="U240" s="20">
        <v>9</v>
      </c>
      <c r="V240" s="20">
        <v>95</v>
      </c>
      <c r="W240" s="20">
        <f t="shared" si="209"/>
        <v>9.4736842105263161E-2</v>
      </c>
      <c r="X240" s="20">
        <v>9</v>
      </c>
      <c r="Y240" s="20">
        <v>103</v>
      </c>
      <c r="Z240" s="20">
        <f t="shared" si="210"/>
        <v>8.7378640776699032E-2</v>
      </c>
      <c r="AA240" s="10"/>
      <c r="AB240" s="10"/>
      <c r="AC240" s="10"/>
      <c r="AD240" s="11"/>
    </row>
    <row r="241" spans="1:30">
      <c r="A241" s="13"/>
      <c r="B241" s="131">
        <v>43</v>
      </c>
      <c r="C241" s="20">
        <v>14</v>
      </c>
      <c r="D241" s="20">
        <v>145</v>
      </c>
      <c r="E241" s="20">
        <f>C241/D241</f>
        <v>9.6551724137931033E-2</v>
      </c>
      <c r="F241" s="20">
        <v>7</v>
      </c>
      <c r="G241" s="20">
        <v>103</v>
      </c>
      <c r="H241" s="20">
        <f>F241/G241</f>
        <v>6.7961165048543687E-2</v>
      </c>
      <c r="I241" s="20">
        <v>20</v>
      </c>
      <c r="J241" s="20">
        <v>79</v>
      </c>
      <c r="K241" s="20">
        <f>I241/J241</f>
        <v>0.25316455696202533</v>
      </c>
      <c r="L241" s="20">
        <v>13</v>
      </c>
      <c r="M241" s="20">
        <v>97</v>
      </c>
      <c r="N241" s="20">
        <f>L241/M241</f>
        <v>0.13402061855670103</v>
      </c>
      <c r="O241" s="20">
        <v>13</v>
      </c>
      <c r="P241" s="20">
        <v>87</v>
      </c>
      <c r="Q241" s="20">
        <f>O241/P241</f>
        <v>0.14942528735632185</v>
      </c>
      <c r="R241" s="20">
        <v>7</v>
      </c>
      <c r="S241" s="20">
        <v>97</v>
      </c>
      <c r="T241" s="20">
        <f>R241/S241</f>
        <v>7.2164948453608241E-2</v>
      </c>
      <c r="U241" s="20">
        <v>19</v>
      </c>
      <c r="V241" s="20">
        <v>125</v>
      </c>
      <c r="W241" s="20">
        <f>U241/V241</f>
        <v>0.152</v>
      </c>
      <c r="X241" s="20">
        <v>7</v>
      </c>
      <c r="Y241" s="20">
        <v>122</v>
      </c>
      <c r="Z241" s="20">
        <f>X241/Y241</f>
        <v>5.737704918032787E-2</v>
      </c>
      <c r="AA241" s="10"/>
      <c r="AB241" s="10"/>
      <c r="AC241" s="10"/>
      <c r="AD241" s="11"/>
    </row>
    <row r="242" spans="1:30">
      <c r="A242" s="13"/>
      <c r="B242" s="131">
        <v>44</v>
      </c>
      <c r="C242" s="20">
        <v>13</v>
      </c>
      <c r="D242" s="20">
        <v>177</v>
      </c>
      <c r="E242" s="20">
        <f t="shared" ref="E242:E246" si="211">C242/D242</f>
        <v>7.3446327683615822E-2</v>
      </c>
      <c r="F242" s="20">
        <v>13</v>
      </c>
      <c r="G242" s="20">
        <v>128</v>
      </c>
      <c r="H242" s="20">
        <f t="shared" ref="H242:H246" si="212">F242/G242</f>
        <v>0.1015625</v>
      </c>
      <c r="I242" s="20">
        <v>18</v>
      </c>
      <c r="J242" s="20">
        <v>61</v>
      </c>
      <c r="K242" s="20">
        <f t="shared" ref="K242:K246" si="213">I242/J242</f>
        <v>0.29508196721311475</v>
      </c>
      <c r="L242" s="20">
        <v>7</v>
      </c>
      <c r="M242" s="20">
        <v>66</v>
      </c>
      <c r="N242" s="20">
        <f t="shared" ref="N242:N246" si="214">L242/M242</f>
        <v>0.10606060606060606</v>
      </c>
      <c r="O242" s="20">
        <v>9</v>
      </c>
      <c r="P242" s="20">
        <v>112</v>
      </c>
      <c r="Q242" s="20">
        <f t="shared" ref="Q242:Q246" si="215">O242/P242</f>
        <v>8.0357142857142863E-2</v>
      </c>
      <c r="R242" s="20">
        <v>13</v>
      </c>
      <c r="S242" s="20">
        <v>133</v>
      </c>
      <c r="T242" s="20">
        <f t="shared" ref="T242:T246" si="216">R242/S242</f>
        <v>9.7744360902255634E-2</v>
      </c>
      <c r="U242" s="20">
        <v>14</v>
      </c>
      <c r="V242" s="20">
        <v>103</v>
      </c>
      <c r="W242" s="20">
        <f t="shared" ref="W242:W246" si="217">U242/V242</f>
        <v>0.13592233009708737</v>
      </c>
      <c r="X242" s="20">
        <v>14</v>
      </c>
      <c r="Y242" s="20">
        <v>138</v>
      </c>
      <c r="Z242" s="20">
        <f t="shared" ref="Z242:Z246" si="218">X242/Y242</f>
        <v>0.10144927536231885</v>
      </c>
      <c r="AA242" s="10"/>
      <c r="AB242" s="10"/>
      <c r="AC242" s="10"/>
      <c r="AD242" s="11"/>
    </row>
    <row r="243" spans="1:30">
      <c r="A243" s="13"/>
      <c r="B243" s="131">
        <v>45</v>
      </c>
      <c r="C243" s="20">
        <v>19</v>
      </c>
      <c r="D243" s="20">
        <v>152</v>
      </c>
      <c r="E243" s="20">
        <f t="shared" si="211"/>
        <v>0.125</v>
      </c>
      <c r="F243" s="20">
        <v>14</v>
      </c>
      <c r="G243" s="20">
        <v>136</v>
      </c>
      <c r="H243" s="20">
        <f t="shared" si="212"/>
        <v>0.10294117647058823</v>
      </c>
      <c r="I243" s="20">
        <v>13</v>
      </c>
      <c r="J243" s="20">
        <v>61</v>
      </c>
      <c r="K243" s="20">
        <f t="shared" si="213"/>
        <v>0.21311475409836064</v>
      </c>
      <c r="L243" s="20">
        <v>13</v>
      </c>
      <c r="M243" s="20">
        <v>91</v>
      </c>
      <c r="N243" s="20">
        <f t="shared" si="214"/>
        <v>0.14285714285714285</v>
      </c>
      <c r="O243" s="20">
        <v>19</v>
      </c>
      <c r="P243" s="20">
        <v>68</v>
      </c>
      <c r="Q243" s="20">
        <f t="shared" si="215"/>
        <v>0.27941176470588236</v>
      </c>
      <c r="R243" s="20">
        <v>13</v>
      </c>
      <c r="S243" s="20">
        <v>111</v>
      </c>
      <c r="T243" s="20">
        <f t="shared" si="216"/>
        <v>0.11711711711711711</v>
      </c>
      <c r="U243" s="20">
        <v>9</v>
      </c>
      <c r="V243" s="20">
        <v>108</v>
      </c>
      <c r="W243" s="20">
        <f t="shared" si="217"/>
        <v>8.3333333333333329E-2</v>
      </c>
      <c r="X243" s="20">
        <v>7</v>
      </c>
      <c r="Y243" s="20">
        <v>113</v>
      </c>
      <c r="Z243" s="20">
        <f t="shared" si="218"/>
        <v>6.1946902654867256E-2</v>
      </c>
      <c r="AA243" s="10"/>
      <c r="AB243" s="10"/>
      <c r="AC243" s="10"/>
      <c r="AD243" s="11"/>
    </row>
    <row r="244" spans="1:30">
      <c r="A244" s="13"/>
      <c r="B244" s="131">
        <v>46</v>
      </c>
      <c r="C244" s="20">
        <v>13</v>
      </c>
      <c r="D244" s="20">
        <v>140</v>
      </c>
      <c r="E244" s="20">
        <f t="shared" si="211"/>
        <v>9.285714285714286E-2</v>
      </c>
      <c r="F244" s="20">
        <v>14</v>
      </c>
      <c r="G244" s="20">
        <v>122</v>
      </c>
      <c r="H244" s="20">
        <f t="shared" si="212"/>
        <v>0.11475409836065574</v>
      </c>
      <c r="I244" s="20">
        <v>26</v>
      </c>
      <c r="J244" s="20">
        <v>62</v>
      </c>
      <c r="K244" s="20">
        <f t="shared" si="213"/>
        <v>0.41935483870967744</v>
      </c>
      <c r="L244" s="20">
        <v>13</v>
      </c>
      <c r="M244" s="20">
        <v>79</v>
      </c>
      <c r="N244" s="20">
        <f t="shared" si="214"/>
        <v>0.16455696202531644</v>
      </c>
      <c r="O244" s="20">
        <v>20</v>
      </c>
      <c r="P244" s="20">
        <v>91</v>
      </c>
      <c r="Q244" s="20">
        <f t="shared" si="215"/>
        <v>0.21978021978021978</v>
      </c>
      <c r="R244" s="20">
        <v>13</v>
      </c>
      <c r="S244" s="20">
        <v>109</v>
      </c>
      <c r="T244" s="20">
        <f t="shared" si="216"/>
        <v>0.11926605504587157</v>
      </c>
      <c r="U244" s="20">
        <v>13</v>
      </c>
      <c r="V244" s="20">
        <v>115</v>
      </c>
      <c r="W244" s="20">
        <f t="shared" si="217"/>
        <v>0.11304347826086956</v>
      </c>
      <c r="X244" s="20">
        <v>13</v>
      </c>
      <c r="Y244" s="20">
        <v>105</v>
      </c>
      <c r="Z244" s="20">
        <f t="shared" si="218"/>
        <v>0.12380952380952381</v>
      </c>
      <c r="AA244" s="10"/>
      <c r="AB244" s="10"/>
      <c r="AC244" s="10"/>
      <c r="AD244" s="11"/>
    </row>
    <row r="245" spans="1:30">
      <c r="A245" s="13"/>
      <c r="B245" s="131">
        <v>47</v>
      </c>
      <c r="C245" s="20">
        <v>9</v>
      </c>
      <c r="D245" s="20">
        <v>150</v>
      </c>
      <c r="E245" s="20">
        <f t="shared" si="211"/>
        <v>0.06</v>
      </c>
      <c r="F245" s="20">
        <v>23</v>
      </c>
      <c r="G245" s="20">
        <v>116</v>
      </c>
      <c r="H245" s="20">
        <f t="shared" si="212"/>
        <v>0.19827586206896552</v>
      </c>
      <c r="I245" s="20">
        <v>14</v>
      </c>
      <c r="J245" s="20">
        <v>84</v>
      </c>
      <c r="K245" s="20">
        <f t="shared" si="213"/>
        <v>0.16666666666666666</v>
      </c>
      <c r="L245" s="20">
        <v>14</v>
      </c>
      <c r="M245" s="20">
        <v>125</v>
      </c>
      <c r="N245" s="20">
        <f t="shared" si="214"/>
        <v>0.112</v>
      </c>
      <c r="O245" s="20">
        <v>33</v>
      </c>
      <c r="P245" s="20">
        <v>93</v>
      </c>
      <c r="Q245" s="20">
        <f t="shared" si="215"/>
        <v>0.35483870967741937</v>
      </c>
      <c r="R245" s="20">
        <v>20</v>
      </c>
      <c r="S245" s="20">
        <v>90</v>
      </c>
      <c r="T245" s="20">
        <f t="shared" si="216"/>
        <v>0.22222222222222221</v>
      </c>
      <c r="U245" s="20">
        <v>7</v>
      </c>
      <c r="V245" s="20">
        <v>141</v>
      </c>
      <c r="W245" s="20">
        <f t="shared" si="217"/>
        <v>4.9645390070921988E-2</v>
      </c>
      <c r="X245" s="20">
        <v>19</v>
      </c>
      <c r="Y245" s="20">
        <v>85</v>
      </c>
      <c r="Z245" s="20">
        <f t="shared" si="218"/>
        <v>0.22352941176470589</v>
      </c>
      <c r="AA245" s="10"/>
      <c r="AB245" s="10"/>
      <c r="AC245" s="10"/>
      <c r="AD245" s="11"/>
    </row>
    <row r="246" spans="1:30">
      <c r="A246" s="13"/>
      <c r="B246" s="131">
        <v>48</v>
      </c>
      <c r="C246" s="20">
        <v>20</v>
      </c>
      <c r="D246" s="20">
        <v>142</v>
      </c>
      <c r="E246" s="20">
        <f t="shared" si="211"/>
        <v>0.14084507042253522</v>
      </c>
      <c r="F246" s="20">
        <v>14</v>
      </c>
      <c r="G246" s="20">
        <v>128</v>
      </c>
      <c r="H246" s="20">
        <f t="shared" si="212"/>
        <v>0.109375</v>
      </c>
      <c r="I246" s="20">
        <v>20</v>
      </c>
      <c r="J246" s="20">
        <v>83</v>
      </c>
      <c r="K246" s="20">
        <f t="shared" si="213"/>
        <v>0.24096385542168675</v>
      </c>
      <c r="L246" s="20">
        <v>9</v>
      </c>
      <c r="M246" s="20">
        <v>101</v>
      </c>
      <c r="N246" s="20">
        <f t="shared" si="214"/>
        <v>8.9108910891089105E-2</v>
      </c>
      <c r="O246" s="20">
        <v>20</v>
      </c>
      <c r="P246" s="20">
        <v>128</v>
      </c>
      <c r="Q246" s="20">
        <f t="shared" si="215"/>
        <v>0.15625</v>
      </c>
      <c r="R246" s="20">
        <v>9</v>
      </c>
      <c r="S246" s="20">
        <v>128</v>
      </c>
      <c r="T246" s="20">
        <f t="shared" si="216"/>
        <v>7.03125E-2</v>
      </c>
      <c r="U246" s="20">
        <v>13</v>
      </c>
      <c r="V246" s="20">
        <v>145</v>
      </c>
      <c r="W246" s="20">
        <f t="shared" si="217"/>
        <v>8.9655172413793102E-2</v>
      </c>
      <c r="X246" s="20">
        <v>9</v>
      </c>
      <c r="Y246" s="20">
        <v>127</v>
      </c>
      <c r="Z246" s="20">
        <f t="shared" si="218"/>
        <v>7.0866141732283464E-2</v>
      </c>
      <c r="AA246" s="10"/>
      <c r="AB246" s="10"/>
      <c r="AC246" s="10"/>
      <c r="AD246" s="11"/>
    </row>
    <row r="247" spans="1:30">
      <c r="A247" s="13"/>
      <c r="B247" s="131">
        <v>49</v>
      </c>
      <c r="C247" s="20">
        <v>7</v>
      </c>
      <c r="D247" s="20">
        <v>142</v>
      </c>
      <c r="E247" s="20">
        <f>C247/D247</f>
        <v>4.9295774647887321E-2</v>
      </c>
      <c r="F247" s="20">
        <v>9</v>
      </c>
      <c r="G247" s="20">
        <v>142</v>
      </c>
      <c r="H247" s="20">
        <f>F247/G247</f>
        <v>6.3380281690140844E-2</v>
      </c>
      <c r="I247" s="20">
        <v>23</v>
      </c>
      <c r="J247" s="20">
        <v>74</v>
      </c>
      <c r="K247" s="20">
        <f>I247/J247</f>
        <v>0.3108108108108108</v>
      </c>
      <c r="L247" s="20">
        <v>9</v>
      </c>
      <c r="M247" s="20">
        <v>66</v>
      </c>
      <c r="N247" s="20">
        <f>L247/M247</f>
        <v>0.13636363636363635</v>
      </c>
      <c r="O247" s="20">
        <v>19</v>
      </c>
      <c r="P247" s="20">
        <v>103</v>
      </c>
      <c r="Q247" s="20">
        <f>O247/P247</f>
        <v>0.18446601941747573</v>
      </c>
      <c r="R247" s="20">
        <v>14</v>
      </c>
      <c r="S247" s="20">
        <v>115</v>
      </c>
      <c r="T247" s="20">
        <f>R247/S247</f>
        <v>0.12173913043478261</v>
      </c>
      <c r="U247" s="20">
        <v>14</v>
      </c>
      <c r="V247" s="20">
        <v>103</v>
      </c>
      <c r="W247" s="20">
        <f>U247/V247</f>
        <v>0.13592233009708737</v>
      </c>
      <c r="X247" s="20">
        <v>9</v>
      </c>
      <c r="Y247" s="20">
        <v>111</v>
      </c>
      <c r="Z247" s="20">
        <f>X247/Y247</f>
        <v>8.1081081081081086E-2</v>
      </c>
      <c r="AA247" s="10"/>
      <c r="AB247" s="10"/>
      <c r="AC247" s="10"/>
      <c r="AD247" s="11"/>
    </row>
    <row r="248" spans="1:30">
      <c r="A248" s="13"/>
      <c r="B248" s="131">
        <v>50</v>
      </c>
      <c r="C248" s="20">
        <v>7</v>
      </c>
      <c r="D248" s="20">
        <v>126</v>
      </c>
      <c r="E248" s="20">
        <f t="shared" ref="E248:E252" si="219">C248/D248</f>
        <v>5.5555555555555552E-2</v>
      </c>
      <c r="F248" s="20">
        <v>20</v>
      </c>
      <c r="G248" s="20">
        <v>167</v>
      </c>
      <c r="H248" s="20">
        <f t="shared" ref="H248:H252" si="220">F248/G248</f>
        <v>0.11976047904191617</v>
      </c>
      <c r="I248" s="20">
        <v>20</v>
      </c>
      <c r="J248" s="20">
        <v>96</v>
      </c>
      <c r="K248" s="20">
        <f t="shared" ref="K248:K252" si="221">I248/J248</f>
        <v>0.20833333333333334</v>
      </c>
      <c r="L248" s="20">
        <v>7</v>
      </c>
      <c r="M248" s="20">
        <v>98</v>
      </c>
      <c r="N248" s="20">
        <f t="shared" ref="N248:N252" si="222">L248/M248</f>
        <v>7.1428571428571425E-2</v>
      </c>
      <c r="O248" s="20">
        <v>19</v>
      </c>
      <c r="P248" s="20">
        <v>81</v>
      </c>
      <c r="Q248" s="20">
        <f t="shared" ref="Q248:Q252" si="223">O248/P248</f>
        <v>0.23456790123456789</v>
      </c>
      <c r="R248" s="20">
        <v>9</v>
      </c>
      <c r="S248" s="20">
        <v>99</v>
      </c>
      <c r="T248" s="20">
        <f t="shared" ref="T248:T252" si="224">R248/S248</f>
        <v>9.0909090909090912E-2</v>
      </c>
      <c r="U248" s="20">
        <v>13</v>
      </c>
      <c r="V248" s="20">
        <v>122</v>
      </c>
      <c r="W248" s="20">
        <f t="shared" ref="W248:W252" si="225">U248/V248</f>
        <v>0.10655737704918032</v>
      </c>
      <c r="X248" s="20">
        <v>14</v>
      </c>
      <c r="Y248" s="20">
        <v>112</v>
      </c>
      <c r="Z248" s="20">
        <f t="shared" ref="Z248:Z252" si="226">X248/Y248</f>
        <v>0.125</v>
      </c>
      <c r="AA248" s="10"/>
      <c r="AB248" s="10"/>
      <c r="AC248" s="10"/>
      <c r="AD248" s="11"/>
    </row>
    <row r="249" spans="1:30">
      <c r="A249" s="13"/>
      <c r="B249" s="131">
        <v>51</v>
      </c>
      <c r="C249" s="20">
        <v>7</v>
      </c>
      <c r="D249" s="20">
        <v>113</v>
      </c>
      <c r="E249" s="20">
        <f t="shared" si="219"/>
        <v>6.1946902654867256E-2</v>
      </c>
      <c r="F249" s="20">
        <v>14</v>
      </c>
      <c r="G249" s="20">
        <v>122</v>
      </c>
      <c r="H249" s="20">
        <f t="shared" si="220"/>
        <v>0.11475409836065574</v>
      </c>
      <c r="I249" s="20">
        <v>25</v>
      </c>
      <c r="J249" s="20">
        <v>50</v>
      </c>
      <c r="K249" s="20">
        <f t="shared" si="221"/>
        <v>0.5</v>
      </c>
      <c r="L249" s="20">
        <v>14</v>
      </c>
      <c r="M249" s="20">
        <v>104</v>
      </c>
      <c r="N249" s="20">
        <f t="shared" si="222"/>
        <v>0.13461538461538461</v>
      </c>
      <c r="O249" s="20">
        <v>18</v>
      </c>
      <c r="P249" s="20">
        <v>77</v>
      </c>
      <c r="Q249" s="20">
        <f t="shared" si="223"/>
        <v>0.23376623376623376</v>
      </c>
      <c r="R249" s="20">
        <v>7</v>
      </c>
      <c r="S249" s="20">
        <v>123</v>
      </c>
      <c r="T249" s="20">
        <f t="shared" si="224"/>
        <v>5.6910569105691054E-2</v>
      </c>
      <c r="U249" s="20">
        <v>7</v>
      </c>
      <c r="V249" s="20">
        <v>125</v>
      </c>
      <c r="W249" s="20">
        <f t="shared" si="225"/>
        <v>5.6000000000000001E-2</v>
      </c>
      <c r="X249" s="20">
        <v>5</v>
      </c>
      <c r="Y249" s="20">
        <v>46</v>
      </c>
      <c r="Z249" s="20">
        <f t="shared" si="226"/>
        <v>0.10869565217391304</v>
      </c>
      <c r="AA249" s="10"/>
      <c r="AB249" s="10"/>
      <c r="AC249" s="10"/>
      <c r="AD249" s="11"/>
    </row>
    <row r="250" spans="1:30">
      <c r="A250" s="13"/>
      <c r="B250" s="131">
        <v>52</v>
      </c>
      <c r="C250" s="20">
        <v>13</v>
      </c>
      <c r="D250" s="20">
        <v>115</v>
      </c>
      <c r="E250" s="20">
        <f t="shared" si="219"/>
        <v>0.11304347826086956</v>
      </c>
      <c r="F250" s="20">
        <v>7</v>
      </c>
      <c r="G250" s="20">
        <v>138</v>
      </c>
      <c r="H250" s="20">
        <f t="shared" si="220"/>
        <v>5.0724637681159424E-2</v>
      </c>
      <c r="I250" s="20">
        <v>19</v>
      </c>
      <c r="J250" s="20">
        <v>100</v>
      </c>
      <c r="K250" s="20">
        <f t="shared" si="221"/>
        <v>0.19</v>
      </c>
      <c r="L250" s="20">
        <v>7</v>
      </c>
      <c r="M250" s="20">
        <v>86</v>
      </c>
      <c r="N250" s="20">
        <f t="shared" si="222"/>
        <v>8.1395348837209308E-2</v>
      </c>
      <c r="O250" s="20">
        <v>20</v>
      </c>
      <c r="P250" s="20">
        <v>96</v>
      </c>
      <c r="Q250" s="20">
        <f t="shared" si="223"/>
        <v>0.20833333333333334</v>
      </c>
      <c r="R250" s="20">
        <v>14</v>
      </c>
      <c r="S250" s="20">
        <v>126</v>
      </c>
      <c r="T250" s="20">
        <f t="shared" si="224"/>
        <v>0.1111111111111111</v>
      </c>
      <c r="U250" s="20">
        <v>14</v>
      </c>
      <c r="V250" s="20">
        <v>101</v>
      </c>
      <c r="W250" s="20">
        <f t="shared" si="225"/>
        <v>0.13861386138613863</v>
      </c>
      <c r="X250" s="20">
        <v>13</v>
      </c>
      <c r="Y250" s="20">
        <v>134</v>
      </c>
      <c r="Z250" s="20">
        <f t="shared" si="226"/>
        <v>9.7014925373134331E-2</v>
      </c>
      <c r="AA250" s="10"/>
      <c r="AB250" s="10"/>
      <c r="AC250" s="10"/>
      <c r="AD250" s="11"/>
    </row>
    <row r="251" spans="1:30">
      <c r="A251" s="13"/>
      <c r="B251" s="131">
        <v>53</v>
      </c>
      <c r="C251" s="20">
        <v>14</v>
      </c>
      <c r="D251" s="20">
        <v>179</v>
      </c>
      <c r="E251" s="20">
        <f t="shared" si="219"/>
        <v>7.8212290502793297E-2</v>
      </c>
      <c r="F251" s="20">
        <v>9</v>
      </c>
      <c r="G251" s="20">
        <v>129</v>
      </c>
      <c r="H251" s="20">
        <f t="shared" si="220"/>
        <v>6.9767441860465115E-2</v>
      </c>
      <c r="I251" s="20">
        <v>14</v>
      </c>
      <c r="J251" s="20">
        <v>58</v>
      </c>
      <c r="K251" s="20">
        <f t="shared" si="221"/>
        <v>0.2413793103448276</v>
      </c>
      <c r="L251" s="20">
        <v>14</v>
      </c>
      <c r="M251" s="20">
        <v>98</v>
      </c>
      <c r="N251" s="20">
        <f t="shared" si="222"/>
        <v>0.14285714285714285</v>
      </c>
      <c r="O251" s="20">
        <v>20</v>
      </c>
      <c r="P251" s="20">
        <v>65</v>
      </c>
      <c r="Q251" s="20">
        <f t="shared" si="223"/>
        <v>0.30769230769230771</v>
      </c>
      <c r="R251" s="20">
        <v>7</v>
      </c>
      <c r="S251" s="20">
        <v>115</v>
      </c>
      <c r="T251" s="20">
        <f t="shared" si="224"/>
        <v>6.0869565217391307E-2</v>
      </c>
      <c r="U251" s="20">
        <v>9</v>
      </c>
      <c r="V251" s="20">
        <v>69</v>
      </c>
      <c r="W251" s="20">
        <f t="shared" si="225"/>
        <v>0.13043478260869565</v>
      </c>
      <c r="X251" s="20">
        <v>14</v>
      </c>
      <c r="Y251" s="20">
        <v>104</v>
      </c>
      <c r="Z251" s="20">
        <f t="shared" si="226"/>
        <v>0.13461538461538461</v>
      </c>
      <c r="AA251" s="10"/>
      <c r="AB251" s="10"/>
      <c r="AC251" s="10"/>
      <c r="AD251" s="11"/>
    </row>
    <row r="252" spans="1:30">
      <c r="A252" s="13"/>
      <c r="B252" s="131">
        <v>54</v>
      </c>
      <c r="C252" s="20">
        <v>13</v>
      </c>
      <c r="D252" s="20">
        <v>115</v>
      </c>
      <c r="E252" s="20">
        <f t="shared" si="219"/>
        <v>0.11304347826086956</v>
      </c>
      <c r="F252" s="20">
        <v>14</v>
      </c>
      <c r="G252" s="20">
        <v>122</v>
      </c>
      <c r="H252" s="20">
        <f t="shared" si="220"/>
        <v>0.11475409836065574</v>
      </c>
      <c r="I252" s="20">
        <v>20</v>
      </c>
      <c r="J252" s="20">
        <v>79</v>
      </c>
      <c r="K252" s="20">
        <f t="shared" si="221"/>
        <v>0.25316455696202533</v>
      </c>
      <c r="L252" s="20">
        <v>7</v>
      </c>
      <c r="M252" s="20">
        <v>85</v>
      </c>
      <c r="N252" s="20">
        <f t="shared" si="222"/>
        <v>8.2352941176470587E-2</v>
      </c>
      <c r="O252" s="20">
        <v>23</v>
      </c>
      <c r="P252" s="20">
        <v>101</v>
      </c>
      <c r="Q252" s="20">
        <f t="shared" si="223"/>
        <v>0.22772277227722773</v>
      </c>
      <c r="R252" s="20">
        <v>7</v>
      </c>
      <c r="S252" s="20">
        <v>160</v>
      </c>
      <c r="T252" s="20">
        <f t="shared" si="224"/>
        <v>4.3749999999999997E-2</v>
      </c>
      <c r="U252" s="20">
        <v>14</v>
      </c>
      <c r="V252" s="20">
        <v>94</v>
      </c>
      <c r="W252" s="20">
        <f t="shared" si="225"/>
        <v>0.14893617021276595</v>
      </c>
      <c r="X252" s="20">
        <v>9</v>
      </c>
      <c r="Y252" s="20">
        <v>104</v>
      </c>
      <c r="Z252" s="20">
        <f t="shared" si="226"/>
        <v>8.6538461538461536E-2</v>
      </c>
      <c r="AA252" s="10"/>
      <c r="AB252" s="10"/>
      <c r="AC252" s="10"/>
      <c r="AD252" s="11"/>
    </row>
    <row r="253" spans="1:30">
      <c r="A253" s="13"/>
      <c r="B253" s="131">
        <v>55</v>
      </c>
      <c r="C253" s="20">
        <v>9</v>
      </c>
      <c r="D253" s="20">
        <v>144</v>
      </c>
      <c r="E253" s="20">
        <f>C253/D253</f>
        <v>6.25E-2</v>
      </c>
      <c r="F253" s="20">
        <v>18</v>
      </c>
      <c r="G253" s="20">
        <v>133</v>
      </c>
      <c r="H253" s="20">
        <f>F253/G253</f>
        <v>0.13533834586466165</v>
      </c>
      <c r="I253" s="20">
        <v>14</v>
      </c>
      <c r="J253" s="20">
        <v>74</v>
      </c>
      <c r="K253" s="20">
        <f>I253/J253</f>
        <v>0.1891891891891892</v>
      </c>
      <c r="L253" s="20">
        <v>14</v>
      </c>
      <c r="M253" s="20">
        <v>102</v>
      </c>
      <c r="N253" s="20">
        <f>L253/M253</f>
        <v>0.13725490196078433</v>
      </c>
      <c r="O253" s="20">
        <v>13</v>
      </c>
      <c r="P253" s="20">
        <v>99</v>
      </c>
      <c r="Q253" s="20">
        <f>O253/P253</f>
        <v>0.13131313131313133</v>
      </c>
      <c r="R253" s="20">
        <v>9</v>
      </c>
      <c r="S253" s="20">
        <v>146</v>
      </c>
      <c r="T253" s="20">
        <f>R253/S253</f>
        <v>6.1643835616438353E-2</v>
      </c>
      <c r="U253" s="20">
        <v>14</v>
      </c>
      <c r="V253" s="20">
        <v>102</v>
      </c>
      <c r="W253" s="20">
        <f>U253/V253</f>
        <v>0.13725490196078433</v>
      </c>
      <c r="X253" s="20">
        <v>9</v>
      </c>
      <c r="Y253" s="20">
        <v>129</v>
      </c>
      <c r="Z253" s="20">
        <f>X253/Y253</f>
        <v>6.9767441860465115E-2</v>
      </c>
      <c r="AA253" s="10"/>
      <c r="AB253" s="10"/>
      <c r="AC253" s="10"/>
      <c r="AD253" s="11"/>
    </row>
    <row r="254" spans="1:30">
      <c r="A254" s="13"/>
      <c r="B254" s="131">
        <v>56</v>
      </c>
      <c r="C254" s="20">
        <v>17</v>
      </c>
      <c r="D254" s="20">
        <v>112</v>
      </c>
      <c r="E254" s="20">
        <f t="shared" ref="E254:E258" si="227">C254/D254</f>
        <v>0.15178571428571427</v>
      </c>
      <c r="F254" s="20">
        <v>13</v>
      </c>
      <c r="G254" s="20">
        <v>141</v>
      </c>
      <c r="H254" s="20">
        <f t="shared" ref="H254:H258" si="228">F254/G254</f>
        <v>9.2198581560283682E-2</v>
      </c>
      <c r="I254" s="20">
        <v>23</v>
      </c>
      <c r="J254" s="20">
        <v>108</v>
      </c>
      <c r="K254" s="20">
        <f t="shared" ref="K254:K258" si="229">I254/J254</f>
        <v>0.21296296296296297</v>
      </c>
      <c r="L254" s="20">
        <v>14</v>
      </c>
      <c r="M254" s="20">
        <v>76</v>
      </c>
      <c r="N254" s="20">
        <f t="shared" ref="N254:N258" si="230">L254/M254</f>
        <v>0.18421052631578946</v>
      </c>
      <c r="O254" s="20">
        <v>32</v>
      </c>
      <c r="P254" s="20">
        <v>71</v>
      </c>
      <c r="Q254" s="20">
        <f t="shared" ref="Q254:Q258" si="231">O254/P254</f>
        <v>0.45070422535211269</v>
      </c>
      <c r="R254" s="20">
        <v>14</v>
      </c>
      <c r="S254" s="20">
        <v>87</v>
      </c>
      <c r="T254" s="20">
        <f t="shared" ref="T254:T258" si="232">R254/S254</f>
        <v>0.16091954022988506</v>
      </c>
      <c r="U254" s="20">
        <v>14</v>
      </c>
      <c r="V254" s="20">
        <v>109</v>
      </c>
      <c r="W254" s="20">
        <f t="shared" ref="W254:W258" si="233">U254/V254</f>
        <v>0.12844036697247707</v>
      </c>
      <c r="X254" s="20">
        <v>7</v>
      </c>
      <c r="Y254" s="20">
        <v>117</v>
      </c>
      <c r="Z254" s="20">
        <f t="shared" ref="Z254:Z258" si="234">X254/Y254</f>
        <v>5.9829059829059832E-2</v>
      </c>
      <c r="AA254" s="10"/>
      <c r="AB254" s="10"/>
      <c r="AC254" s="10"/>
      <c r="AD254" s="11"/>
    </row>
    <row r="255" spans="1:30">
      <c r="A255" s="13"/>
      <c r="B255" s="131">
        <v>57</v>
      </c>
      <c r="C255" s="20">
        <v>19</v>
      </c>
      <c r="D255" s="20">
        <v>104</v>
      </c>
      <c r="E255" s="20">
        <f t="shared" si="227"/>
        <v>0.18269230769230768</v>
      </c>
      <c r="F255" s="20">
        <v>14</v>
      </c>
      <c r="G255" s="20">
        <v>117</v>
      </c>
      <c r="H255" s="20">
        <f t="shared" si="228"/>
        <v>0.11965811965811966</v>
      </c>
      <c r="I255" s="20">
        <v>31</v>
      </c>
      <c r="J255" s="20">
        <v>97</v>
      </c>
      <c r="K255" s="20">
        <f t="shared" si="229"/>
        <v>0.31958762886597936</v>
      </c>
      <c r="L255" s="20">
        <v>9</v>
      </c>
      <c r="M255" s="20">
        <v>126</v>
      </c>
      <c r="N255" s="20">
        <f t="shared" si="230"/>
        <v>7.1428571428571425E-2</v>
      </c>
      <c r="O255" s="20">
        <v>13</v>
      </c>
      <c r="P255" s="20">
        <v>83</v>
      </c>
      <c r="Q255" s="20">
        <f t="shared" si="231"/>
        <v>0.15662650602409639</v>
      </c>
      <c r="R255" s="20">
        <v>7</v>
      </c>
      <c r="S255" s="20">
        <v>128</v>
      </c>
      <c r="T255" s="20">
        <f t="shared" si="232"/>
        <v>5.46875E-2</v>
      </c>
      <c r="U255" s="20">
        <v>14</v>
      </c>
      <c r="V255" s="20">
        <v>113</v>
      </c>
      <c r="W255" s="20">
        <f t="shared" si="233"/>
        <v>0.12389380530973451</v>
      </c>
      <c r="X255" s="20">
        <v>13</v>
      </c>
      <c r="Y255" s="20">
        <v>120</v>
      </c>
      <c r="Z255" s="20">
        <f t="shared" si="234"/>
        <v>0.10833333333333334</v>
      </c>
      <c r="AA255" s="10"/>
      <c r="AB255" s="10"/>
      <c r="AC255" s="10"/>
      <c r="AD255" s="11"/>
    </row>
    <row r="256" spans="1:30">
      <c r="A256" s="13"/>
      <c r="B256" s="131">
        <v>58</v>
      </c>
      <c r="C256" s="20">
        <v>15</v>
      </c>
      <c r="D256" s="20">
        <v>145</v>
      </c>
      <c r="E256" s="20">
        <f t="shared" si="227"/>
        <v>0.10344827586206896</v>
      </c>
      <c r="F256" s="20">
        <v>9</v>
      </c>
      <c r="G256" s="20">
        <v>130</v>
      </c>
      <c r="H256" s="20">
        <f t="shared" si="228"/>
        <v>6.9230769230769235E-2</v>
      </c>
      <c r="I256" s="20">
        <v>25</v>
      </c>
      <c r="J256" s="20">
        <v>91</v>
      </c>
      <c r="K256" s="20">
        <f t="shared" si="229"/>
        <v>0.27472527472527475</v>
      </c>
      <c r="L256" s="20">
        <v>7</v>
      </c>
      <c r="M256" s="20">
        <v>71</v>
      </c>
      <c r="N256" s="20">
        <f t="shared" si="230"/>
        <v>9.8591549295774641E-2</v>
      </c>
      <c r="O256" s="20">
        <v>13</v>
      </c>
      <c r="P256" s="20">
        <v>97</v>
      </c>
      <c r="Q256" s="20">
        <f t="shared" si="231"/>
        <v>0.13402061855670103</v>
      </c>
      <c r="R256" s="20">
        <v>9</v>
      </c>
      <c r="S256" s="20">
        <v>128</v>
      </c>
      <c r="T256" s="20">
        <f t="shared" si="232"/>
        <v>7.03125E-2</v>
      </c>
      <c r="U256" s="20">
        <v>7</v>
      </c>
      <c r="V256" s="20">
        <v>113</v>
      </c>
      <c r="W256" s="20">
        <f t="shared" si="233"/>
        <v>6.1946902654867256E-2</v>
      </c>
      <c r="X256" s="20">
        <v>7</v>
      </c>
      <c r="Y256" s="20">
        <v>144</v>
      </c>
      <c r="Z256" s="20">
        <f t="shared" si="234"/>
        <v>4.8611111111111112E-2</v>
      </c>
      <c r="AA256" s="10"/>
      <c r="AB256" s="10"/>
      <c r="AC256" s="10"/>
      <c r="AD256" s="11"/>
    </row>
    <row r="257" spans="1:30">
      <c r="A257" s="13"/>
      <c r="B257" s="131">
        <v>59</v>
      </c>
      <c r="C257" s="20">
        <v>7</v>
      </c>
      <c r="D257" s="20">
        <v>77</v>
      </c>
      <c r="E257" s="20">
        <f t="shared" si="227"/>
        <v>9.0909090909090912E-2</v>
      </c>
      <c r="F257" s="20">
        <v>13</v>
      </c>
      <c r="G257" s="20">
        <v>138</v>
      </c>
      <c r="H257" s="20">
        <f t="shared" si="228"/>
        <v>9.420289855072464E-2</v>
      </c>
      <c r="I257" s="20">
        <v>18</v>
      </c>
      <c r="J257" s="20">
        <v>66</v>
      </c>
      <c r="K257" s="20">
        <f t="shared" si="229"/>
        <v>0.27272727272727271</v>
      </c>
      <c r="L257" s="20">
        <v>14</v>
      </c>
      <c r="M257" s="20">
        <v>95</v>
      </c>
      <c r="N257" s="20">
        <f t="shared" si="230"/>
        <v>0.14736842105263157</v>
      </c>
      <c r="O257" s="20">
        <v>23</v>
      </c>
      <c r="P257" s="20">
        <v>88</v>
      </c>
      <c r="Q257" s="20">
        <f t="shared" si="231"/>
        <v>0.26136363636363635</v>
      </c>
      <c r="R257" s="20">
        <v>7</v>
      </c>
      <c r="S257" s="20">
        <v>103</v>
      </c>
      <c r="T257" s="20">
        <f t="shared" si="232"/>
        <v>6.7961165048543687E-2</v>
      </c>
      <c r="U257" s="20">
        <v>20</v>
      </c>
      <c r="V257" s="20">
        <v>86</v>
      </c>
      <c r="W257" s="20">
        <f t="shared" si="233"/>
        <v>0.23255813953488372</v>
      </c>
      <c r="X257" s="20">
        <v>15</v>
      </c>
      <c r="Y257" s="20">
        <v>138</v>
      </c>
      <c r="Z257" s="20">
        <f t="shared" si="234"/>
        <v>0.10869565217391304</v>
      </c>
      <c r="AA257" s="10"/>
      <c r="AB257" s="10"/>
      <c r="AC257" s="10"/>
      <c r="AD257" s="11"/>
    </row>
    <row r="258" spans="1:30">
      <c r="A258" s="13"/>
      <c r="B258" s="131">
        <v>60</v>
      </c>
      <c r="C258" s="20">
        <v>20</v>
      </c>
      <c r="D258" s="20">
        <v>115</v>
      </c>
      <c r="E258" s="20">
        <f t="shared" si="227"/>
        <v>0.17391304347826086</v>
      </c>
      <c r="F258" s="20">
        <v>18</v>
      </c>
      <c r="G258" s="20">
        <v>90</v>
      </c>
      <c r="H258" s="20">
        <f t="shared" si="228"/>
        <v>0.2</v>
      </c>
      <c r="I258" s="20">
        <v>23</v>
      </c>
      <c r="J258" s="20">
        <v>68</v>
      </c>
      <c r="K258" s="20">
        <f t="shared" si="229"/>
        <v>0.33823529411764708</v>
      </c>
      <c r="L258" s="20">
        <v>14</v>
      </c>
      <c r="M258" s="20">
        <v>90</v>
      </c>
      <c r="N258" s="20">
        <f t="shared" si="230"/>
        <v>0.15555555555555556</v>
      </c>
      <c r="O258" s="20">
        <v>20</v>
      </c>
      <c r="P258" s="20">
        <v>131</v>
      </c>
      <c r="Q258" s="20">
        <f t="shared" si="231"/>
        <v>0.15267175572519084</v>
      </c>
      <c r="R258" s="20">
        <v>7</v>
      </c>
      <c r="S258" s="20">
        <v>133</v>
      </c>
      <c r="T258" s="20">
        <f t="shared" si="232"/>
        <v>5.2631578947368418E-2</v>
      </c>
      <c r="U258" s="20">
        <v>9</v>
      </c>
      <c r="V258" s="20">
        <v>114</v>
      </c>
      <c r="W258" s="20">
        <f t="shared" si="233"/>
        <v>7.8947368421052627E-2</v>
      </c>
      <c r="X258" s="20">
        <v>7</v>
      </c>
      <c r="Y258" s="20">
        <v>104</v>
      </c>
      <c r="Z258" s="20">
        <f t="shared" si="234"/>
        <v>6.7307692307692304E-2</v>
      </c>
      <c r="AA258" s="10"/>
      <c r="AB258" s="10"/>
      <c r="AC258" s="10"/>
      <c r="AD258" s="11"/>
    </row>
    <row r="259" spans="1:30">
      <c r="A259" s="13"/>
      <c r="B259" s="131">
        <v>61</v>
      </c>
      <c r="C259" s="20">
        <v>13</v>
      </c>
      <c r="D259" s="20">
        <v>104</v>
      </c>
      <c r="E259" s="20">
        <f>C259/D259</f>
        <v>0.125</v>
      </c>
      <c r="F259" s="20">
        <v>9</v>
      </c>
      <c r="G259" s="20">
        <v>139</v>
      </c>
      <c r="H259" s="20">
        <f>F259/G259</f>
        <v>6.4748201438848921E-2</v>
      </c>
      <c r="I259" s="20">
        <v>9</v>
      </c>
      <c r="J259" s="20">
        <v>75</v>
      </c>
      <c r="K259" s="20">
        <f>I259/J259</f>
        <v>0.12</v>
      </c>
      <c r="L259" s="20">
        <v>7</v>
      </c>
      <c r="M259" s="20">
        <v>122</v>
      </c>
      <c r="N259" s="20">
        <f>L259/M259</f>
        <v>5.737704918032787E-2</v>
      </c>
      <c r="O259" s="20">
        <v>20</v>
      </c>
      <c r="P259" s="20">
        <v>122</v>
      </c>
      <c r="Q259" s="20">
        <f>O259/P259</f>
        <v>0.16393442622950818</v>
      </c>
      <c r="R259" s="20">
        <v>9</v>
      </c>
      <c r="S259" s="20">
        <v>138</v>
      </c>
      <c r="T259" s="20">
        <f>R259/S259</f>
        <v>6.5217391304347824E-2</v>
      </c>
      <c r="U259" s="20">
        <v>13</v>
      </c>
      <c r="V259" s="20">
        <v>114</v>
      </c>
      <c r="W259" s="20">
        <f>U259/V259</f>
        <v>0.11403508771929824</v>
      </c>
      <c r="X259" s="20">
        <v>13</v>
      </c>
      <c r="Y259" s="20">
        <v>134</v>
      </c>
      <c r="Z259" s="20">
        <f>X259/Y259</f>
        <v>9.7014925373134331E-2</v>
      </c>
      <c r="AA259" s="10"/>
      <c r="AB259" s="10"/>
      <c r="AC259" s="10"/>
      <c r="AD259" s="11"/>
    </row>
    <row r="260" spans="1:30">
      <c r="A260" s="13"/>
      <c r="B260" s="131">
        <v>62</v>
      </c>
      <c r="C260" s="20">
        <v>9</v>
      </c>
      <c r="D260" s="20">
        <v>92</v>
      </c>
      <c r="E260" s="20">
        <f t="shared" ref="E260:E264" si="235">C260/D260</f>
        <v>9.7826086956521743E-2</v>
      </c>
      <c r="F260" s="20">
        <v>13</v>
      </c>
      <c r="G260" s="20">
        <v>128</v>
      </c>
      <c r="H260" s="20">
        <f t="shared" ref="H260:H264" si="236">F260/G260</f>
        <v>0.1015625</v>
      </c>
      <c r="I260" s="20">
        <v>23</v>
      </c>
      <c r="J260" s="20">
        <v>68</v>
      </c>
      <c r="K260" s="20">
        <f t="shared" ref="K260:K264" si="237">I260/J260</f>
        <v>0.33823529411764708</v>
      </c>
      <c r="L260" s="20">
        <v>14</v>
      </c>
      <c r="M260" s="20">
        <v>104</v>
      </c>
      <c r="N260" s="20">
        <f t="shared" ref="N260:N264" si="238">L260/M260</f>
        <v>0.13461538461538461</v>
      </c>
      <c r="O260" s="20">
        <v>17</v>
      </c>
      <c r="P260" s="20">
        <v>119</v>
      </c>
      <c r="Q260" s="20">
        <f t="shared" ref="Q260:Q264" si="239">O260/P260</f>
        <v>0.14285714285714285</v>
      </c>
      <c r="R260" s="20">
        <v>9</v>
      </c>
      <c r="S260" s="20">
        <v>119</v>
      </c>
      <c r="T260" s="20">
        <f t="shared" ref="T260:T264" si="240">R260/S260</f>
        <v>7.5630252100840331E-2</v>
      </c>
      <c r="U260" s="20">
        <v>13</v>
      </c>
      <c r="V260" s="20">
        <v>142</v>
      </c>
      <c r="W260" s="20">
        <f t="shared" ref="W260:W264" si="241">U260/V260</f>
        <v>9.154929577464789E-2</v>
      </c>
      <c r="X260" s="20">
        <v>7</v>
      </c>
      <c r="Y260" s="20">
        <v>115</v>
      </c>
      <c r="Z260" s="20">
        <f t="shared" ref="Z260:Z264" si="242">X260/Y260</f>
        <v>6.0869565217391307E-2</v>
      </c>
      <c r="AA260" s="10"/>
      <c r="AB260" s="10"/>
      <c r="AC260" s="10"/>
      <c r="AD260" s="11"/>
    </row>
    <row r="261" spans="1:30">
      <c r="A261" s="13"/>
      <c r="B261" s="131">
        <v>63</v>
      </c>
      <c r="C261" s="20">
        <v>18</v>
      </c>
      <c r="D261" s="20">
        <v>60</v>
      </c>
      <c r="E261" s="20">
        <f t="shared" si="235"/>
        <v>0.3</v>
      </c>
      <c r="F261" s="20">
        <v>13</v>
      </c>
      <c r="G261" s="20">
        <v>131</v>
      </c>
      <c r="H261" s="20">
        <f t="shared" si="236"/>
        <v>9.9236641221374045E-2</v>
      </c>
      <c r="I261" s="20">
        <v>14</v>
      </c>
      <c r="J261" s="20">
        <v>23</v>
      </c>
      <c r="K261" s="20">
        <f t="shared" si="237"/>
        <v>0.60869565217391308</v>
      </c>
      <c r="L261" s="20">
        <v>7</v>
      </c>
      <c r="M261" s="20">
        <v>87</v>
      </c>
      <c r="N261" s="20">
        <f t="shared" si="238"/>
        <v>8.0459770114942528E-2</v>
      </c>
      <c r="O261" s="20">
        <v>14</v>
      </c>
      <c r="P261" s="20">
        <v>66</v>
      </c>
      <c r="Q261" s="20">
        <f t="shared" si="239"/>
        <v>0.21212121212121213</v>
      </c>
      <c r="R261" s="20">
        <v>9</v>
      </c>
      <c r="S261" s="20">
        <v>135</v>
      </c>
      <c r="T261" s="20">
        <f t="shared" si="240"/>
        <v>6.6666666666666666E-2</v>
      </c>
      <c r="U261" s="20">
        <v>14</v>
      </c>
      <c r="V261" s="20">
        <v>120</v>
      </c>
      <c r="W261" s="20">
        <f t="shared" si="241"/>
        <v>0.11666666666666667</v>
      </c>
      <c r="X261" s="20">
        <v>7</v>
      </c>
      <c r="Y261" s="20">
        <v>65</v>
      </c>
      <c r="Z261" s="20">
        <f t="shared" si="242"/>
        <v>0.1076923076923077</v>
      </c>
      <c r="AA261" s="10"/>
      <c r="AB261" s="10"/>
      <c r="AC261" s="10"/>
      <c r="AD261" s="11"/>
    </row>
    <row r="262" spans="1:30">
      <c r="A262" s="13"/>
      <c r="B262" s="131">
        <v>64</v>
      </c>
      <c r="C262" s="20">
        <v>17</v>
      </c>
      <c r="D262" s="20">
        <v>94</v>
      </c>
      <c r="E262" s="20">
        <f t="shared" si="235"/>
        <v>0.18085106382978725</v>
      </c>
      <c r="F262" s="20">
        <v>9</v>
      </c>
      <c r="G262" s="20">
        <v>142</v>
      </c>
      <c r="H262" s="20">
        <f t="shared" si="236"/>
        <v>6.3380281690140844E-2</v>
      </c>
      <c r="I262" s="20">
        <v>20</v>
      </c>
      <c r="J262" s="20">
        <v>86</v>
      </c>
      <c r="K262" s="20">
        <f t="shared" si="237"/>
        <v>0.23255813953488372</v>
      </c>
      <c r="L262" s="20">
        <v>13</v>
      </c>
      <c r="M262" s="20">
        <v>110</v>
      </c>
      <c r="N262" s="20">
        <f t="shared" si="238"/>
        <v>0.11818181818181818</v>
      </c>
      <c r="O262" s="20">
        <v>13</v>
      </c>
      <c r="P262" s="20">
        <v>83</v>
      </c>
      <c r="Q262" s="20">
        <f t="shared" si="239"/>
        <v>0.15662650602409639</v>
      </c>
      <c r="R262" s="20">
        <v>7</v>
      </c>
      <c r="S262" s="20">
        <v>75</v>
      </c>
      <c r="T262" s="20">
        <f t="shared" si="240"/>
        <v>9.3333333333333338E-2</v>
      </c>
      <c r="U262" s="20">
        <v>9</v>
      </c>
      <c r="V262" s="20">
        <v>115</v>
      </c>
      <c r="W262" s="20">
        <f t="shared" si="241"/>
        <v>7.8260869565217397E-2</v>
      </c>
      <c r="X262" s="20">
        <v>9</v>
      </c>
      <c r="Y262" s="20">
        <v>99</v>
      </c>
      <c r="Z262" s="20">
        <f t="shared" si="242"/>
        <v>9.0909090909090912E-2</v>
      </c>
      <c r="AA262" s="10"/>
      <c r="AB262" s="10"/>
      <c r="AC262" s="10"/>
      <c r="AD262" s="11"/>
    </row>
    <row r="263" spans="1:30">
      <c r="A263" s="13"/>
      <c r="B263" s="131">
        <v>65</v>
      </c>
      <c r="C263" s="20">
        <v>14</v>
      </c>
      <c r="D263" s="20">
        <v>116</v>
      </c>
      <c r="E263" s="20">
        <f t="shared" si="235"/>
        <v>0.1206896551724138</v>
      </c>
      <c r="F263" s="20">
        <v>7</v>
      </c>
      <c r="G263" s="20">
        <v>117</v>
      </c>
      <c r="H263" s="20">
        <f t="shared" si="236"/>
        <v>5.9829059829059832E-2</v>
      </c>
      <c r="I263" s="20">
        <v>14</v>
      </c>
      <c r="J263" s="20">
        <v>36</v>
      </c>
      <c r="K263" s="20">
        <f t="shared" si="237"/>
        <v>0.3888888888888889</v>
      </c>
      <c r="L263" s="20">
        <v>9</v>
      </c>
      <c r="M263" s="20">
        <v>73</v>
      </c>
      <c r="N263" s="20">
        <f t="shared" si="238"/>
        <v>0.12328767123287671</v>
      </c>
      <c r="O263" s="20">
        <v>14</v>
      </c>
      <c r="P263" s="20">
        <v>67</v>
      </c>
      <c r="Q263" s="20">
        <f t="shared" si="239"/>
        <v>0.20895522388059701</v>
      </c>
      <c r="R263" s="20">
        <v>7</v>
      </c>
      <c r="S263" s="20">
        <v>104</v>
      </c>
      <c r="T263" s="20">
        <f t="shared" si="240"/>
        <v>6.7307692307692304E-2</v>
      </c>
      <c r="U263" s="20">
        <v>13</v>
      </c>
      <c r="V263" s="20">
        <v>132</v>
      </c>
      <c r="W263" s="20">
        <f t="shared" si="241"/>
        <v>9.8484848484848481E-2</v>
      </c>
      <c r="X263" s="20">
        <v>14</v>
      </c>
      <c r="Y263" s="20">
        <v>129</v>
      </c>
      <c r="Z263" s="20">
        <f t="shared" si="242"/>
        <v>0.10852713178294573</v>
      </c>
      <c r="AA263" s="10"/>
      <c r="AB263" s="10"/>
      <c r="AC263" s="10"/>
      <c r="AD263" s="11"/>
    </row>
    <row r="264" spans="1:30">
      <c r="A264" s="13"/>
      <c r="B264" s="131">
        <v>66</v>
      </c>
      <c r="C264" s="20">
        <v>9</v>
      </c>
      <c r="D264" s="20">
        <v>74</v>
      </c>
      <c r="E264" s="20">
        <f t="shared" si="235"/>
        <v>0.12162162162162163</v>
      </c>
      <c r="F264" s="20">
        <v>9</v>
      </c>
      <c r="G264" s="20">
        <v>116</v>
      </c>
      <c r="H264" s="20">
        <f t="shared" si="236"/>
        <v>7.7586206896551727E-2</v>
      </c>
      <c r="I264" s="20">
        <v>14</v>
      </c>
      <c r="J264" s="20">
        <v>65</v>
      </c>
      <c r="K264" s="20">
        <f t="shared" si="237"/>
        <v>0.2153846153846154</v>
      </c>
      <c r="L264" s="20">
        <v>15</v>
      </c>
      <c r="M264" s="20">
        <v>97</v>
      </c>
      <c r="N264" s="20">
        <f t="shared" si="238"/>
        <v>0.15463917525773196</v>
      </c>
      <c r="O264" s="20">
        <v>9</v>
      </c>
      <c r="P264" s="20">
        <v>71</v>
      </c>
      <c r="Q264" s="20">
        <f t="shared" si="239"/>
        <v>0.12676056338028169</v>
      </c>
      <c r="R264" s="20">
        <v>7</v>
      </c>
      <c r="S264" s="20">
        <v>116</v>
      </c>
      <c r="T264" s="20">
        <f t="shared" si="240"/>
        <v>6.0344827586206899E-2</v>
      </c>
      <c r="U264" s="20">
        <v>13</v>
      </c>
      <c r="V264" s="20">
        <v>91</v>
      </c>
      <c r="W264" s="20">
        <f t="shared" si="241"/>
        <v>0.14285714285714285</v>
      </c>
      <c r="X264" s="20">
        <v>7</v>
      </c>
      <c r="Y264" s="20">
        <v>144</v>
      </c>
      <c r="Z264" s="20">
        <f t="shared" si="242"/>
        <v>4.8611111111111112E-2</v>
      </c>
      <c r="AA264" s="10"/>
      <c r="AB264" s="10"/>
      <c r="AC264" s="10"/>
      <c r="AD264" s="11"/>
    </row>
    <row r="265" spans="1:30">
      <c r="A265" s="13"/>
      <c r="B265" s="131">
        <v>67</v>
      </c>
      <c r="C265" s="20">
        <v>7</v>
      </c>
      <c r="D265" s="20">
        <v>87</v>
      </c>
      <c r="E265" s="20">
        <f>C265/D265</f>
        <v>8.0459770114942528E-2</v>
      </c>
      <c r="F265" s="20">
        <v>14</v>
      </c>
      <c r="G265" s="20">
        <v>139</v>
      </c>
      <c r="H265" s="20">
        <f>F265/G265</f>
        <v>0.10071942446043165</v>
      </c>
      <c r="I265" s="20">
        <v>20</v>
      </c>
      <c r="J265" s="20">
        <v>75</v>
      </c>
      <c r="K265" s="20">
        <f>I265/J265</f>
        <v>0.26666666666666666</v>
      </c>
      <c r="L265" s="20">
        <v>14</v>
      </c>
      <c r="M265" s="20">
        <v>134</v>
      </c>
      <c r="N265" s="20">
        <f>L265/M265</f>
        <v>0.1044776119402985</v>
      </c>
      <c r="O265" s="20">
        <v>7</v>
      </c>
      <c r="P265" s="20">
        <v>95</v>
      </c>
      <c r="Q265" s="20">
        <f>O265/P265</f>
        <v>7.3684210526315783E-2</v>
      </c>
      <c r="R265" s="20">
        <v>14</v>
      </c>
      <c r="S265" s="20">
        <v>125</v>
      </c>
      <c r="T265" s="20">
        <f>R265/S265</f>
        <v>0.112</v>
      </c>
      <c r="U265" s="20">
        <v>7</v>
      </c>
      <c r="V265" s="20">
        <v>98</v>
      </c>
      <c r="W265" s="20">
        <f>U265/V265</f>
        <v>7.1428571428571425E-2</v>
      </c>
      <c r="X265" s="20">
        <v>18</v>
      </c>
      <c r="Y265" s="20">
        <v>166</v>
      </c>
      <c r="Z265" s="20">
        <f>X265/Y265</f>
        <v>0.10843373493975904</v>
      </c>
      <c r="AA265" s="10"/>
      <c r="AB265" s="10"/>
      <c r="AC265" s="10"/>
      <c r="AD265" s="11"/>
    </row>
    <row r="266" spans="1:30">
      <c r="A266" s="13"/>
      <c r="B266" s="131">
        <v>68</v>
      </c>
      <c r="C266" s="20">
        <v>18</v>
      </c>
      <c r="D266" s="20">
        <v>122</v>
      </c>
      <c r="E266" s="20">
        <f t="shared" ref="E266:E270" si="243">C266/D266</f>
        <v>0.14754098360655737</v>
      </c>
      <c r="F266" s="20">
        <v>14</v>
      </c>
      <c r="G266" s="20">
        <v>114</v>
      </c>
      <c r="H266" s="20">
        <f t="shared" ref="H266:H270" si="244">F266/G266</f>
        <v>0.12280701754385964</v>
      </c>
      <c r="I266" s="20">
        <v>28</v>
      </c>
      <c r="J266" s="20">
        <v>83</v>
      </c>
      <c r="K266" s="20">
        <f t="shared" ref="K266:K270" si="245">I266/J266</f>
        <v>0.33734939759036142</v>
      </c>
      <c r="L266" s="20">
        <v>7</v>
      </c>
      <c r="M266" s="20">
        <v>110</v>
      </c>
      <c r="N266" s="20">
        <f t="shared" ref="N266:N270" si="246">L266/M266</f>
        <v>6.363636363636363E-2</v>
      </c>
      <c r="O266" s="20">
        <v>28</v>
      </c>
      <c r="P266" s="20">
        <v>95</v>
      </c>
      <c r="Q266" s="20">
        <f t="shared" ref="Q266:Q270" si="247">O266/P266</f>
        <v>0.29473684210526313</v>
      </c>
      <c r="R266" s="20">
        <v>13</v>
      </c>
      <c r="S266" s="20">
        <v>128</v>
      </c>
      <c r="T266" s="20">
        <f t="shared" ref="T266:T270" si="248">R266/S266</f>
        <v>0.1015625</v>
      </c>
      <c r="U266" s="20">
        <v>13</v>
      </c>
      <c r="V266" s="20">
        <v>128</v>
      </c>
      <c r="W266" s="20">
        <f t="shared" ref="W266:W270" si="249">U266/V266</f>
        <v>0.1015625</v>
      </c>
      <c r="X266" s="20">
        <v>14</v>
      </c>
      <c r="Y266" s="20">
        <v>142</v>
      </c>
      <c r="Z266" s="20">
        <f t="shared" ref="Z266:Z270" si="250">X266/Y266</f>
        <v>9.8591549295774641E-2</v>
      </c>
      <c r="AA266" s="10"/>
      <c r="AB266" s="10"/>
      <c r="AC266" s="10"/>
      <c r="AD266" s="11"/>
    </row>
    <row r="267" spans="1:30">
      <c r="A267" s="13"/>
      <c r="B267" s="131">
        <v>69</v>
      </c>
      <c r="C267" s="20">
        <v>20</v>
      </c>
      <c r="D267" s="20">
        <v>112</v>
      </c>
      <c r="E267" s="20">
        <f t="shared" si="243"/>
        <v>0.17857142857142858</v>
      </c>
      <c r="F267" s="20">
        <v>19</v>
      </c>
      <c r="G267" s="20">
        <v>109</v>
      </c>
      <c r="H267" s="20">
        <f t="shared" si="244"/>
        <v>0.1743119266055046</v>
      </c>
      <c r="I267" s="20">
        <v>25</v>
      </c>
      <c r="J267" s="20">
        <v>91</v>
      </c>
      <c r="K267" s="20">
        <f t="shared" si="245"/>
        <v>0.27472527472527475</v>
      </c>
      <c r="L267" s="20">
        <v>9</v>
      </c>
      <c r="M267" s="20">
        <v>65</v>
      </c>
      <c r="N267" s="20">
        <f t="shared" si="246"/>
        <v>0.13846153846153847</v>
      </c>
      <c r="O267" s="20">
        <v>26</v>
      </c>
      <c r="P267" s="20">
        <v>61</v>
      </c>
      <c r="Q267" s="20">
        <f t="shared" si="247"/>
        <v>0.42622950819672129</v>
      </c>
      <c r="R267" s="20">
        <v>7</v>
      </c>
      <c r="S267" s="20">
        <v>119</v>
      </c>
      <c r="T267" s="20">
        <f t="shared" si="248"/>
        <v>5.8823529411764705E-2</v>
      </c>
      <c r="U267" s="20">
        <v>13</v>
      </c>
      <c r="V267" s="20">
        <v>135</v>
      </c>
      <c r="W267" s="20">
        <f t="shared" si="249"/>
        <v>9.6296296296296297E-2</v>
      </c>
      <c r="X267" s="20">
        <v>11</v>
      </c>
      <c r="Y267" s="20">
        <v>101</v>
      </c>
      <c r="Z267" s="20">
        <f t="shared" si="250"/>
        <v>0.10891089108910891</v>
      </c>
      <c r="AA267" s="10"/>
      <c r="AB267" s="10"/>
      <c r="AC267" s="10"/>
      <c r="AD267" s="11"/>
    </row>
    <row r="268" spans="1:30">
      <c r="A268" s="13"/>
      <c r="B268" s="131">
        <v>70</v>
      </c>
      <c r="C268" s="20">
        <v>14</v>
      </c>
      <c r="D268" s="20">
        <v>74</v>
      </c>
      <c r="E268" s="20">
        <f t="shared" si="243"/>
        <v>0.1891891891891892</v>
      </c>
      <c r="F268" s="20">
        <v>9</v>
      </c>
      <c r="G268" s="20">
        <v>122</v>
      </c>
      <c r="H268" s="20">
        <f t="shared" si="244"/>
        <v>7.3770491803278687E-2</v>
      </c>
      <c r="I268" s="20">
        <v>26</v>
      </c>
      <c r="J268" s="20">
        <v>58</v>
      </c>
      <c r="K268" s="20">
        <f t="shared" si="245"/>
        <v>0.44827586206896552</v>
      </c>
      <c r="L268" s="20">
        <v>18</v>
      </c>
      <c r="M268" s="20">
        <v>110</v>
      </c>
      <c r="N268" s="20">
        <f t="shared" si="246"/>
        <v>0.16363636363636364</v>
      </c>
      <c r="O268" s="20">
        <v>7</v>
      </c>
      <c r="P268" s="20">
        <v>103</v>
      </c>
      <c r="Q268" s="20">
        <f t="shared" si="247"/>
        <v>6.7961165048543687E-2</v>
      </c>
      <c r="R268" s="20">
        <v>9</v>
      </c>
      <c r="S268" s="20">
        <v>134</v>
      </c>
      <c r="T268" s="20">
        <f t="shared" si="248"/>
        <v>6.7164179104477612E-2</v>
      </c>
      <c r="U268" s="20">
        <v>23</v>
      </c>
      <c r="V268" s="20">
        <v>128</v>
      </c>
      <c r="W268" s="20">
        <f t="shared" si="249"/>
        <v>0.1796875</v>
      </c>
      <c r="X268" s="20">
        <v>7</v>
      </c>
      <c r="Y268" s="20">
        <v>141</v>
      </c>
      <c r="Z268" s="20">
        <f t="shared" si="250"/>
        <v>4.9645390070921988E-2</v>
      </c>
      <c r="AA268" s="10"/>
      <c r="AB268" s="10"/>
      <c r="AC268" s="10"/>
      <c r="AD268" s="11"/>
    </row>
    <row r="269" spans="1:30">
      <c r="A269" s="13"/>
      <c r="B269" s="131">
        <v>71</v>
      </c>
      <c r="C269" s="20">
        <v>4</v>
      </c>
      <c r="D269" s="20">
        <v>56</v>
      </c>
      <c r="E269" s="20">
        <f t="shared" si="243"/>
        <v>7.1428571428571425E-2</v>
      </c>
      <c r="F269" s="20">
        <v>32</v>
      </c>
      <c r="G269" s="20">
        <v>117</v>
      </c>
      <c r="H269" s="20">
        <f t="shared" si="244"/>
        <v>0.27350427350427353</v>
      </c>
      <c r="I269" s="20">
        <v>20</v>
      </c>
      <c r="J269" s="20">
        <v>71</v>
      </c>
      <c r="K269" s="20">
        <f t="shared" si="245"/>
        <v>0.28169014084507044</v>
      </c>
      <c r="L269" s="20">
        <v>13</v>
      </c>
      <c r="M269" s="20">
        <v>92</v>
      </c>
      <c r="N269" s="20">
        <f t="shared" si="246"/>
        <v>0.14130434782608695</v>
      </c>
      <c r="O269" s="20">
        <v>14</v>
      </c>
      <c r="P269" s="20">
        <v>76</v>
      </c>
      <c r="Q269" s="20">
        <f t="shared" si="247"/>
        <v>0.18421052631578946</v>
      </c>
      <c r="R269" s="20">
        <v>14</v>
      </c>
      <c r="S269" s="20">
        <v>102</v>
      </c>
      <c r="T269" s="20">
        <f t="shared" si="248"/>
        <v>0.13725490196078433</v>
      </c>
      <c r="U269" s="20">
        <v>13</v>
      </c>
      <c r="V269" s="20">
        <v>125</v>
      </c>
      <c r="W269" s="20">
        <f t="shared" si="249"/>
        <v>0.104</v>
      </c>
      <c r="X269" s="20">
        <v>23</v>
      </c>
      <c r="Y269" s="20">
        <v>212</v>
      </c>
      <c r="Z269" s="20">
        <f t="shared" si="250"/>
        <v>0.10849056603773585</v>
      </c>
      <c r="AA269" s="10"/>
      <c r="AB269" s="10"/>
      <c r="AC269" s="10"/>
      <c r="AD269" s="11"/>
    </row>
    <row r="270" spans="1:30">
      <c r="A270" s="13"/>
      <c r="B270" s="131">
        <v>72</v>
      </c>
      <c r="C270" s="20">
        <v>9</v>
      </c>
      <c r="D270" s="20">
        <v>73</v>
      </c>
      <c r="E270" s="20">
        <f t="shared" si="243"/>
        <v>0.12328767123287671</v>
      </c>
      <c r="F270" s="20">
        <v>9</v>
      </c>
      <c r="G270" s="20">
        <v>125</v>
      </c>
      <c r="H270" s="20">
        <f t="shared" si="244"/>
        <v>7.1999999999999995E-2</v>
      </c>
      <c r="I270" s="20">
        <v>20</v>
      </c>
      <c r="J270" s="20">
        <v>68</v>
      </c>
      <c r="K270" s="20">
        <f t="shared" si="245"/>
        <v>0.29411764705882354</v>
      </c>
      <c r="L270" s="20">
        <v>9</v>
      </c>
      <c r="M270" s="20">
        <v>86</v>
      </c>
      <c r="N270" s="20">
        <f t="shared" si="246"/>
        <v>0.10465116279069768</v>
      </c>
      <c r="O270" s="20">
        <v>18</v>
      </c>
      <c r="P270" s="20">
        <v>86</v>
      </c>
      <c r="Q270" s="20">
        <f t="shared" si="247"/>
        <v>0.20930232558139536</v>
      </c>
      <c r="R270" s="20">
        <v>7</v>
      </c>
      <c r="S270" s="20">
        <v>98</v>
      </c>
      <c r="T270" s="20">
        <f t="shared" si="248"/>
        <v>7.1428571428571425E-2</v>
      </c>
      <c r="U270" s="20">
        <v>13</v>
      </c>
      <c r="V270" s="20">
        <v>91</v>
      </c>
      <c r="W270" s="20">
        <f t="shared" si="249"/>
        <v>0.14285714285714285</v>
      </c>
      <c r="X270" s="20">
        <v>13</v>
      </c>
      <c r="Y270" s="20">
        <v>162</v>
      </c>
      <c r="Z270" s="20">
        <f t="shared" si="250"/>
        <v>8.0246913580246909E-2</v>
      </c>
      <c r="AA270" s="10"/>
      <c r="AB270" s="10"/>
      <c r="AC270" s="10"/>
      <c r="AD270" s="11"/>
    </row>
    <row r="271" spans="1:30">
      <c r="A271" s="13"/>
      <c r="B271" s="131">
        <v>73</v>
      </c>
      <c r="C271" s="20">
        <v>23</v>
      </c>
      <c r="D271" s="20">
        <v>157</v>
      </c>
      <c r="E271" s="20">
        <f>C271/D271</f>
        <v>0.1464968152866242</v>
      </c>
      <c r="F271" s="20">
        <v>14</v>
      </c>
      <c r="G271" s="20">
        <v>104</v>
      </c>
      <c r="H271" s="20">
        <f>F271/G271</f>
        <v>0.13461538461538461</v>
      </c>
      <c r="I271" s="20">
        <v>19</v>
      </c>
      <c r="J271" s="20">
        <v>71</v>
      </c>
      <c r="K271" s="20">
        <f>I271/J271</f>
        <v>0.26760563380281688</v>
      </c>
      <c r="L271" s="20">
        <v>13</v>
      </c>
      <c r="M271" s="20">
        <v>147</v>
      </c>
      <c r="N271" s="20">
        <f>L271/M271</f>
        <v>8.8435374149659865E-2</v>
      </c>
      <c r="O271" s="20">
        <v>19</v>
      </c>
      <c r="P271" s="20">
        <v>67</v>
      </c>
      <c r="Q271" s="20">
        <f>O271/P271</f>
        <v>0.28358208955223879</v>
      </c>
      <c r="R271" s="20">
        <v>13</v>
      </c>
      <c r="S271" s="20">
        <v>98</v>
      </c>
      <c r="T271" s="20">
        <f>R271/S271</f>
        <v>0.1326530612244898</v>
      </c>
      <c r="U271" s="20">
        <v>13</v>
      </c>
      <c r="V271" s="20">
        <v>139</v>
      </c>
      <c r="W271" s="20">
        <f>U271/V271</f>
        <v>9.3525179856115109E-2</v>
      </c>
      <c r="X271" s="20">
        <v>15</v>
      </c>
      <c r="Y271" s="20">
        <v>112</v>
      </c>
      <c r="Z271" s="20">
        <f>X271/Y271</f>
        <v>0.13392857142857142</v>
      </c>
      <c r="AA271" s="10"/>
      <c r="AB271" s="10"/>
      <c r="AC271" s="10"/>
      <c r="AD271" s="11"/>
    </row>
    <row r="272" spans="1:30">
      <c r="A272" s="13"/>
      <c r="B272" s="131">
        <v>74</v>
      </c>
      <c r="C272" s="20">
        <v>14</v>
      </c>
      <c r="D272" s="20">
        <v>87</v>
      </c>
      <c r="E272" s="20">
        <f t="shared" ref="E272:E276" si="251">C272/D272</f>
        <v>0.16091954022988506</v>
      </c>
      <c r="F272" s="20">
        <v>14</v>
      </c>
      <c r="G272" s="20">
        <v>121</v>
      </c>
      <c r="H272" s="20">
        <f t="shared" ref="H272:H276" si="252">F272/G272</f>
        <v>0.11570247933884298</v>
      </c>
      <c r="I272" s="20">
        <v>20</v>
      </c>
      <c r="J272" s="20">
        <v>77</v>
      </c>
      <c r="K272" s="20">
        <f t="shared" ref="K272:K276" si="253">I272/J272</f>
        <v>0.25974025974025972</v>
      </c>
      <c r="L272" s="20">
        <v>14</v>
      </c>
      <c r="M272" s="20">
        <v>152</v>
      </c>
      <c r="N272" s="20">
        <f t="shared" ref="N272:N276" si="254">L272/M272</f>
        <v>9.2105263157894732E-2</v>
      </c>
      <c r="O272" s="20">
        <v>13</v>
      </c>
      <c r="P272" s="20">
        <v>69</v>
      </c>
      <c r="Q272" s="20">
        <f t="shared" ref="Q272:Q276" si="255">O272/P272</f>
        <v>0.18840579710144928</v>
      </c>
      <c r="R272" s="20">
        <v>13</v>
      </c>
      <c r="S272" s="20">
        <v>106</v>
      </c>
      <c r="T272" s="20">
        <f t="shared" ref="T272:T276" si="256">R272/S272</f>
        <v>0.12264150943396226</v>
      </c>
      <c r="U272" s="20">
        <v>18</v>
      </c>
      <c r="V272" s="20">
        <v>116</v>
      </c>
      <c r="W272" s="20">
        <f t="shared" ref="W272:W278" si="257">U272/V272</f>
        <v>0.15517241379310345</v>
      </c>
      <c r="X272" s="20">
        <v>11</v>
      </c>
      <c r="Y272" s="20">
        <v>143</v>
      </c>
      <c r="Z272" s="20">
        <f t="shared" ref="Z272:Z276" si="258">X272/Y272</f>
        <v>7.6923076923076927E-2</v>
      </c>
      <c r="AA272" s="10"/>
      <c r="AB272" s="10"/>
      <c r="AC272" s="10"/>
      <c r="AD272" s="11"/>
    </row>
    <row r="273" spans="1:30">
      <c r="A273" s="13"/>
      <c r="B273" s="131">
        <v>75</v>
      </c>
      <c r="C273" s="20">
        <v>14</v>
      </c>
      <c r="D273" s="20">
        <v>100</v>
      </c>
      <c r="E273" s="20">
        <f t="shared" si="251"/>
        <v>0.14000000000000001</v>
      </c>
      <c r="F273" s="20">
        <v>19</v>
      </c>
      <c r="G273" s="20">
        <v>134</v>
      </c>
      <c r="H273" s="20">
        <f t="shared" si="252"/>
        <v>0.1417910447761194</v>
      </c>
      <c r="I273" s="20">
        <v>20</v>
      </c>
      <c r="J273" s="20">
        <v>95</v>
      </c>
      <c r="K273" s="20">
        <f t="shared" si="253"/>
        <v>0.21052631578947367</v>
      </c>
      <c r="L273" s="20">
        <v>7</v>
      </c>
      <c r="M273" s="20">
        <v>94</v>
      </c>
      <c r="N273" s="20">
        <f t="shared" si="254"/>
        <v>7.4468085106382975E-2</v>
      </c>
      <c r="O273" s="20">
        <v>19</v>
      </c>
      <c r="P273" s="20">
        <v>116</v>
      </c>
      <c r="Q273" s="20">
        <f t="shared" si="255"/>
        <v>0.16379310344827586</v>
      </c>
      <c r="R273" s="20">
        <v>9</v>
      </c>
      <c r="S273" s="20">
        <v>112</v>
      </c>
      <c r="T273" s="20">
        <f t="shared" si="256"/>
        <v>8.0357142857142863E-2</v>
      </c>
      <c r="U273" s="20">
        <v>7</v>
      </c>
      <c r="V273" s="20">
        <v>102</v>
      </c>
      <c r="W273" s="20">
        <f t="shared" si="257"/>
        <v>6.8627450980392163E-2</v>
      </c>
      <c r="X273" s="20">
        <v>5</v>
      </c>
      <c r="Y273" s="20">
        <v>135</v>
      </c>
      <c r="Z273" s="20">
        <f t="shared" si="258"/>
        <v>3.7037037037037035E-2</v>
      </c>
      <c r="AA273" s="10"/>
      <c r="AB273" s="10"/>
      <c r="AC273" s="10"/>
      <c r="AD273" s="11"/>
    </row>
    <row r="274" spans="1:30">
      <c r="A274" s="13"/>
      <c r="B274" s="131">
        <v>76</v>
      </c>
      <c r="C274" s="20">
        <v>16</v>
      </c>
      <c r="D274" s="20">
        <v>110</v>
      </c>
      <c r="E274" s="20">
        <f t="shared" si="251"/>
        <v>0.14545454545454545</v>
      </c>
      <c r="F274" s="20">
        <v>14</v>
      </c>
      <c r="G274" s="20">
        <v>128</v>
      </c>
      <c r="H274" s="20">
        <f t="shared" si="252"/>
        <v>0.109375</v>
      </c>
      <c r="I274" s="20">
        <v>18</v>
      </c>
      <c r="J274" s="20">
        <v>69</v>
      </c>
      <c r="K274" s="20">
        <f t="shared" si="253"/>
        <v>0.2608695652173913</v>
      </c>
      <c r="L274" s="20">
        <v>9</v>
      </c>
      <c r="M274" s="20">
        <v>96</v>
      </c>
      <c r="N274" s="20">
        <f t="shared" si="254"/>
        <v>9.375E-2</v>
      </c>
      <c r="O274" s="20">
        <v>14</v>
      </c>
      <c r="P274" s="20">
        <v>79</v>
      </c>
      <c r="Q274" s="20">
        <f t="shared" si="255"/>
        <v>0.17721518987341772</v>
      </c>
      <c r="R274" s="20">
        <v>7</v>
      </c>
      <c r="S274" s="20">
        <v>125</v>
      </c>
      <c r="T274" s="20">
        <f t="shared" si="256"/>
        <v>5.6000000000000001E-2</v>
      </c>
      <c r="U274" s="20">
        <v>13</v>
      </c>
      <c r="V274" s="20">
        <v>121</v>
      </c>
      <c r="W274" s="20">
        <f t="shared" si="257"/>
        <v>0.10743801652892562</v>
      </c>
      <c r="X274" s="20">
        <v>13</v>
      </c>
      <c r="Y274" s="20">
        <v>176</v>
      </c>
      <c r="Z274" s="20">
        <f t="shared" si="258"/>
        <v>7.3863636363636367E-2</v>
      </c>
      <c r="AA274" s="10"/>
      <c r="AB274" s="10"/>
      <c r="AC274" s="10"/>
      <c r="AD274" s="11"/>
    </row>
    <row r="275" spans="1:30">
      <c r="A275" s="13"/>
      <c r="B275" s="131">
        <v>77</v>
      </c>
      <c r="C275" s="20">
        <v>18</v>
      </c>
      <c r="D275" s="20">
        <v>120</v>
      </c>
      <c r="E275" s="20">
        <f t="shared" si="251"/>
        <v>0.15</v>
      </c>
      <c r="F275" s="20">
        <v>7</v>
      </c>
      <c r="G275" s="20">
        <v>100</v>
      </c>
      <c r="H275" s="20">
        <f t="shared" si="252"/>
        <v>7.0000000000000007E-2</v>
      </c>
      <c r="I275" s="20">
        <v>20</v>
      </c>
      <c r="J275" s="20">
        <v>93</v>
      </c>
      <c r="K275" s="20">
        <f t="shared" si="253"/>
        <v>0.21505376344086022</v>
      </c>
      <c r="L275" s="20">
        <v>7</v>
      </c>
      <c r="M275" s="20">
        <v>96</v>
      </c>
      <c r="N275" s="20">
        <f t="shared" si="254"/>
        <v>7.2916666666666671E-2</v>
      </c>
      <c r="O275" s="20">
        <v>9</v>
      </c>
      <c r="P275" s="20">
        <v>88</v>
      </c>
      <c r="Q275" s="20">
        <f t="shared" si="255"/>
        <v>0.10227272727272728</v>
      </c>
      <c r="R275" s="20">
        <v>7</v>
      </c>
      <c r="S275" s="20">
        <v>117</v>
      </c>
      <c r="T275" s="20">
        <f t="shared" si="256"/>
        <v>5.9829059829059832E-2</v>
      </c>
      <c r="U275" s="20">
        <v>9</v>
      </c>
      <c r="V275" s="20">
        <v>103</v>
      </c>
      <c r="W275" s="20">
        <f t="shared" si="257"/>
        <v>8.7378640776699032E-2</v>
      </c>
      <c r="X275" s="20">
        <v>18</v>
      </c>
      <c r="Y275" s="20">
        <v>56</v>
      </c>
      <c r="Z275" s="20">
        <f t="shared" si="258"/>
        <v>0.32142857142857145</v>
      </c>
      <c r="AA275" s="10"/>
      <c r="AB275" s="10"/>
      <c r="AC275" s="10"/>
      <c r="AD275" s="11"/>
    </row>
    <row r="276" spans="1:30">
      <c r="A276" s="13"/>
      <c r="B276" s="131">
        <v>78</v>
      </c>
      <c r="C276" s="20">
        <v>10</v>
      </c>
      <c r="D276" s="20">
        <v>100</v>
      </c>
      <c r="E276" s="20">
        <f t="shared" si="251"/>
        <v>0.1</v>
      </c>
      <c r="F276" s="20">
        <v>7</v>
      </c>
      <c r="G276" s="20">
        <v>111</v>
      </c>
      <c r="H276" s="20">
        <f t="shared" si="252"/>
        <v>6.3063063063063057E-2</v>
      </c>
      <c r="I276" s="20">
        <v>13</v>
      </c>
      <c r="J276" s="20">
        <v>87</v>
      </c>
      <c r="K276" s="20">
        <f t="shared" si="253"/>
        <v>0.14942528735632185</v>
      </c>
      <c r="L276" s="20">
        <v>7</v>
      </c>
      <c r="M276" s="20">
        <v>96</v>
      </c>
      <c r="N276" s="20">
        <f t="shared" si="254"/>
        <v>7.2916666666666671E-2</v>
      </c>
      <c r="O276" s="20">
        <v>26</v>
      </c>
      <c r="P276" s="20">
        <v>100</v>
      </c>
      <c r="Q276" s="20">
        <f t="shared" si="255"/>
        <v>0.26</v>
      </c>
      <c r="R276" s="20">
        <v>7</v>
      </c>
      <c r="S276" s="20">
        <v>133</v>
      </c>
      <c r="T276" s="20">
        <f t="shared" si="256"/>
        <v>5.2631578947368418E-2</v>
      </c>
      <c r="U276" s="20">
        <v>11</v>
      </c>
      <c r="V276" s="20">
        <v>89</v>
      </c>
      <c r="W276" s="20">
        <f t="shared" si="257"/>
        <v>0.12359550561797752</v>
      </c>
      <c r="X276" s="20">
        <v>14</v>
      </c>
      <c r="Y276" s="20">
        <v>110</v>
      </c>
      <c r="Z276" s="20">
        <f t="shared" si="258"/>
        <v>0.12727272727272726</v>
      </c>
      <c r="AA276" s="10"/>
      <c r="AB276" s="10"/>
      <c r="AC276" s="10"/>
      <c r="AD276" s="11"/>
    </row>
    <row r="277" spans="1:30">
      <c r="A277" s="13"/>
      <c r="B277" s="131">
        <v>79</v>
      </c>
      <c r="C277" s="20">
        <v>14</v>
      </c>
      <c r="D277" s="20">
        <v>129</v>
      </c>
      <c r="E277" s="20">
        <f>C277/D277</f>
        <v>0.10852713178294573</v>
      </c>
      <c r="F277" s="20">
        <v>14</v>
      </c>
      <c r="G277" s="20">
        <v>110</v>
      </c>
      <c r="H277" s="20">
        <f>F277/G277</f>
        <v>0.12727272727272726</v>
      </c>
      <c r="I277" s="20">
        <v>26</v>
      </c>
      <c r="J277" s="20">
        <v>77</v>
      </c>
      <c r="K277" s="20">
        <f>I277/J277</f>
        <v>0.33766233766233766</v>
      </c>
      <c r="L277" s="20">
        <v>14</v>
      </c>
      <c r="M277" s="20">
        <v>121</v>
      </c>
      <c r="N277" s="20">
        <f>L277/M277</f>
        <v>0.11570247933884298</v>
      </c>
      <c r="O277" s="20">
        <v>19</v>
      </c>
      <c r="P277" s="20">
        <v>98</v>
      </c>
      <c r="Q277" s="20">
        <f>O277/P277</f>
        <v>0.19387755102040816</v>
      </c>
      <c r="R277" s="20">
        <v>14</v>
      </c>
      <c r="S277" s="20">
        <v>92</v>
      </c>
      <c r="T277" s="20">
        <f>R277/S277</f>
        <v>0.15217391304347827</v>
      </c>
      <c r="U277" s="20">
        <v>12</v>
      </c>
      <c r="V277" s="20">
        <v>114</v>
      </c>
      <c r="W277" s="20">
        <f t="shared" si="257"/>
        <v>0.10526315789473684</v>
      </c>
      <c r="X277" s="20">
        <v>9</v>
      </c>
      <c r="Y277" s="20">
        <v>129</v>
      </c>
      <c r="Z277" s="20">
        <f>X277/Y277</f>
        <v>6.9767441860465115E-2</v>
      </c>
      <c r="AA277" s="10"/>
      <c r="AB277" s="10"/>
      <c r="AC277" s="10"/>
      <c r="AD277" s="11"/>
    </row>
    <row r="278" spans="1:30">
      <c r="A278" s="13"/>
      <c r="B278" s="131">
        <v>80</v>
      </c>
      <c r="C278" s="20">
        <v>8</v>
      </c>
      <c r="D278" s="20">
        <v>61</v>
      </c>
      <c r="E278" s="20">
        <f t="shared" ref="E278:E282" si="259">C278/D278</f>
        <v>0.13114754098360656</v>
      </c>
      <c r="F278" s="20">
        <v>7</v>
      </c>
      <c r="G278" s="20">
        <v>151</v>
      </c>
      <c r="H278" s="20">
        <f t="shared" ref="H278:H282" si="260">F278/G278</f>
        <v>4.6357615894039736E-2</v>
      </c>
      <c r="I278" s="20">
        <v>23</v>
      </c>
      <c r="J278" s="20">
        <v>73</v>
      </c>
      <c r="K278" s="20">
        <f t="shared" ref="K278:K282" si="261">I278/J278</f>
        <v>0.31506849315068491</v>
      </c>
      <c r="L278" s="20">
        <v>9</v>
      </c>
      <c r="M278" s="20">
        <v>82</v>
      </c>
      <c r="N278" s="20">
        <f t="shared" ref="N278:N282" si="262">L278/M278</f>
        <v>0.10975609756097561</v>
      </c>
      <c r="O278" s="20">
        <v>22</v>
      </c>
      <c r="P278" s="20">
        <v>103</v>
      </c>
      <c r="Q278" s="20">
        <f t="shared" ref="Q278:Q279" si="263">O278/P278</f>
        <v>0.21359223300970873</v>
      </c>
      <c r="R278" s="20">
        <v>14</v>
      </c>
      <c r="S278" s="20">
        <v>111</v>
      </c>
      <c r="T278" s="20">
        <f t="shared" ref="T278:T282" si="264">R278/S278</f>
        <v>0.12612612612612611</v>
      </c>
      <c r="U278" s="20">
        <v>14</v>
      </c>
      <c r="V278" s="20">
        <v>101</v>
      </c>
      <c r="W278" s="20">
        <f t="shared" si="257"/>
        <v>0.13861386138613863</v>
      </c>
      <c r="X278" s="20">
        <v>11</v>
      </c>
      <c r="Y278" s="20">
        <v>201</v>
      </c>
      <c r="Z278" s="20">
        <f t="shared" ref="Z278" si="265">X278/Y278</f>
        <v>5.4726368159203981E-2</v>
      </c>
      <c r="AA278" s="10"/>
      <c r="AB278" s="10"/>
      <c r="AC278" s="10"/>
      <c r="AD278" s="11"/>
    </row>
    <row r="279" spans="1:30">
      <c r="A279" s="13"/>
      <c r="B279" s="131"/>
      <c r="C279" s="20">
        <v>7</v>
      </c>
      <c r="D279" s="20">
        <v>87</v>
      </c>
      <c r="E279" s="20">
        <f t="shared" si="259"/>
        <v>8.0459770114942528E-2</v>
      </c>
      <c r="F279" s="20">
        <v>14</v>
      </c>
      <c r="G279" s="20">
        <v>159</v>
      </c>
      <c r="H279" s="20">
        <f t="shared" si="260"/>
        <v>8.8050314465408799E-2</v>
      </c>
      <c r="I279" s="20">
        <v>20</v>
      </c>
      <c r="J279" s="20">
        <v>90</v>
      </c>
      <c r="K279" s="20">
        <f t="shared" si="261"/>
        <v>0.22222222222222221</v>
      </c>
      <c r="L279" s="20">
        <v>9</v>
      </c>
      <c r="M279" s="20">
        <v>97</v>
      </c>
      <c r="N279" s="20">
        <f t="shared" si="262"/>
        <v>9.2783505154639179E-2</v>
      </c>
      <c r="O279" s="20">
        <v>11</v>
      </c>
      <c r="P279" s="20">
        <v>72</v>
      </c>
      <c r="Q279" s="20">
        <f t="shared" si="263"/>
        <v>0.15277777777777779</v>
      </c>
      <c r="R279" s="20">
        <v>14</v>
      </c>
      <c r="S279" s="20">
        <v>83</v>
      </c>
      <c r="T279" s="20">
        <f t="shared" si="264"/>
        <v>0.16867469879518071</v>
      </c>
      <c r="U279" s="20"/>
      <c r="V279" s="20"/>
      <c r="W279" s="20"/>
      <c r="X279" s="20"/>
      <c r="Y279" s="20"/>
      <c r="Z279" s="20"/>
      <c r="AA279" s="10"/>
      <c r="AB279" s="10"/>
      <c r="AC279" s="10"/>
      <c r="AD279" s="11"/>
    </row>
    <row r="280" spans="1:30">
      <c r="A280" s="13"/>
      <c r="B280" s="131"/>
      <c r="C280" s="20">
        <v>7</v>
      </c>
      <c r="D280" s="20">
        <v>87</v>
      </c>
      <c r="E280" s="20">
        <f t="shared" si="259"/>
        <v>8.0459770114942528E-2</v>
      </c>
      <c r="F280" s="20">
        <v>13</v>
      </c>
      <c r="G280" s="20">
        <v>163</v>
      </c>
      <c r="H280" s="20">
        <f t="shared" si="260"/>
        <v>7.9754601226993863E-2</v>
      </c>
      <c r="I280" s="20">
        <v>14</v>
      </c>
      <c r="J280" s="20">
        <v>75</v>
      </c>
      <c r="K280" s="20">
        <f t="shared" si="261"/>
        <v>0.18666666666666668</v>
      </c>
      <c r="L280" s="20">
        <v>14</v>
      </c>
      <c r="M280" s="20">
        <v>103</v>
      </c>
      <c r="N280" s="20">
        <f t="shared" si="262"/>
        <v>0.13592233009708737</v>
      </c>
      <c r="O280" s="20"/>
      <c r="P280" s="20"/>
      <c r="Q280" s="20"/>
      <c r="R280" s="20">
        <v>7</v>
      </c>
      <c r="S280" s="20">
        <v>96</v>
      </c>
      <c r="T280" s="20">
        <f t="shared" si="264"/>
        <v>7.2916666666666671E-2</v>
      </c>
      <c r="U280" s="20"/>
      <c r="V280" s="20"/>
      <c r="W280" s="20"/>
      <c r="X280" s="20"/>
      <c r="Y280" s="20"/>
      <c r="Z280" s="20"/>
      <c r="AA280" s="10"/>
      <c r="AB280" s="10"/>
      <c r="AC280" s="10"/>
      <c r="AD280" s="11"/>
    </row>
    <row r="281" spans="1:30">
      <c r="A281" s="13"/>
      <c r="B281" s="131"/>
      <c r="C281" s="20">
        <v>9</v>
      </c>
      <c r="D281" s="20">
        <v>94</v>
      </c>
      <c r="E281" s="20">
        <f t="shared" si="259"/>
        <v>9.5744680851063829E-2</v>
      </c>
      <c r="F281" s="20">
        <v>9</v>
      </c>
      <c r="G281" s="20">
        <v>162</v>
      </c>
      <c r="H281" s="20">
        <f t="shared" si="260"/>
        <v>5.5555555555555552E-2</v>
      </c>
      <c r="I281" s="20">
        <v>14</v>
      </c>
      <c r="J281" s="20">
        <v>61</v>
      </c>
      <c r="K281" s="20">
        <f t="shared" si="261"/>
        <v>0.22950819672131148</v>
      </c>
      <c r="L281" s="20">
        <v>10</v>
      </c>
      <c r="M281" s="20">
        <v>100</v>
      </c>
      <c r="N281" s="20">
        <f t="shared" si="262"/>
        <v>0.1</v>
      </c>
      <c r="O281" s="20"/>
      <c r="P281" s="20"/>
      <c r="Q281" s="20"/>
      <c r="R281" s="20">
        <v>13</v>
      </c>
      <c r="S281" s="20">
        <v>109</v>
      </c>
      <c r="T281" s="20">
        <f t="shared" si="264"/>
        <v>0.11926605504587157</v>
      </c>
      <c r="U281" s="20"/>
      <c r="V281" s="20"/>
      <c r="W281" s="20"/>
      <c r="X281" s="20"/>
      <c r="Y281" s="20"/>
      <c r="Z281" s="20"/>
      <c r="AA281" s="10"/>
      <c r="AB281" s="10"/>
      <c r="AC281" s="10"/>
      <c r="AD281" s="11"/>
    </row>
    <row r="282" spans="1:30">
      <c r="A282" s="13"/>
      <c r="B282" s="131"/>
      <c r="C282" s="20">
        <v>13</v>
      </c>
      <c r="D282" s="20">
        <v>115</v>
      </c>
      <c r="E282" s="20">
        <f t="shared" si="259"/>
        <v>0.11304347826086956</v>
      </c>
      <c r="F282" s="20">
        <v>9</v>
      </c>
      <c r="G282" s="20">
        <v>131</v>
      </c>
      <c r="H282" s="20">
        <f t="shared" si="260"/>
        <v>6.8702290076335881E-2</v>
      </c>
      <c r="I282" s="20">
        <v>14</v>
      </c>
      <c r="J282" s="20">
        <v>65</v>
      </c>
      <c r="K282" s="20">
        <f t="shared" si="261"/>
        <v>0.2153846153846154</v>
      </c>
      <c r="L282" s="20">
        <v>13</v>
      </c>
      <c r="M282" s="20">
        <v>107</v>
      </c>
      <c r="N282" s="20">
        <f t="shared" si="262"/>
        <v>0.12149532710280374</v>
      </c>
      <c r="O282" s="20"/>
      <c r="P282" s="20"/>
      <c r="Q282" s="20"/>
      <c r="R282" s="20">
        <v>18</v>
      </c>
      <c r="S282" s="20">
        <v>109</v>
      </c>
      <c r="T282" s="20">
        <f t="shared" si="264"/>
        <v>0.16513761467889909</v>
      </c>
      <c r="U282" s="20"/>
      <c r="V282" s="20"/>
      <c r="W282" s="20"/>
      <c r="X282" s="20"/>
      <c r="Y282" s="20"/>
      <c r="Z282" s="20"/>
      <c r="AA282" s="10"/>
      <c r="AB282" s="10"/>
      <c r="AC282" s="10"/>
      <c r="AD282" s="11"/>
    </row>
    <row r="283" spans="1:30">
      <c r="A283" s="13"/>
      <c r="B283" s="131"/>
      <c r="C283" s="20">
        <v>9</v>
      </c>
      <c r="D283" s="20">
        <v>111</v>
      </c>
      <c r="E283" s="20">
        <f>C283/D283</f>
        <v>8.1081081081081086E-2</v>
      </c>
      <c r="F283" s="20">
        <v>14</v>
      </c>
      <c r="G283" s="20">
        <v>146</v>
      </c>
      <c r="H283" s="20">
        <f>F283/G283</f>
        <v>9.5890410958904104E-2</v>
      </c>
      <c r="I283" s="20">
        <v>9</v>
      </c>
      <c r="J283" s="20">
        <v>95</v>
      </c>
      <c r="K283" s="20">
        <f>I283/J283</f>
        <v>9.4736842105263161E-2</v>
      </c>
      <c r="L283" s="20">
        <v>19</v>
      </c>
      <c r="M283" s="20">
        <v>96</v>
      </c>
      <c r="N283" s="20">
        <f>L283/M283</f>
        <v>0.19791666666666666</v>
      </c>
      <c r="O283" s="20"/>
      <c r="P283" s="20"/>
      <c r="Q283" s="20"/>
      <c r="R283" s="20">
        <v>13</v>
      </c>
      <c r="S283" s="20">
        <v>111</v>
      </c>
      <c r="T283" s="20">
        <f>R283/S283</f>
        <v>0.11711711711711711</v>
      </c>
      <c r="U283" s="20"/>
      <c r="V283" s="20"/>
      <c r="W283" s="20"/>
      <c r="X283" s="20"/>
      <c r="Y283" s="20"/>
      <c r="Z283" s="20"/>
      <c r="AA283" s="10"/>
      <c r="AB283" s="10"/>
      <c r="AC283" s="10"/>
      <c r="AD283" s="11"/>
    </row>
    <row r="284" spans="1:30">
      <c r="A284" s="13"/>
      <c r="B284" s="131"/>
      <c r="C284" s="20">
        <v>9</v>
      </c>
      <c r="D284" s="20">
        <v>144</v>
      </c>
      <c r="E284" s="20">
        <f t="shared" ref="E284:E288" si="266">C284/D284</f>
        <v>6.25E-2</v>
      </c>
      <c r="F284" s="20">
        <v>18</v>
      </c>
      <c r="G284" s="20">
        <v>176</v>
      </c>
      <c r="H284" s="20">
        <f t="shared" ref="H284:H288" si="267">F284/G284</f>
        <v>0.10227272727272728</v>
      </c>
      <c r="I284" s="20">
        <v>18</v>
      </c>
      <c r="J284" s="20">
        <v>68</v>
      </c>
      <c r="K284" s="20">
        <f t="shared" ref="K284:K288" si="268">I284/J284</f>
        <v>0.26470588235294118</v>
      </c>
      <c r="L284" s="20">
        <v>14</v>
      </c>
      <c r="M284" s="20">
        <v>112</v>
      </c>
      <c r="N284" s="20">
        <f t="shared" ref="N284:N288" si="269">L284/M284</f>
        <v>0.125</v>
      </c>
      <c r="O284" s="20"/>
      <c r="P284" s="20"/>
      <c r="Q284" s="20"/>
      <c r="R284" s="20">
        <v>20</v>
      </c>
      <c r="S284" s="20">
        <v>109</v>
      </c>
      <c r="T284" s="20">
        <f t="shared" ref="T284:T288" si="270">R284/S284</f>
        <v>0.1834862385321101</v>
      </c>
      <c r="U284" s="20"/>
      <c r="V284" s="20"/>
      <c r="W284" s="20"/>
      <c r="X284" s="20"/>
      <c r="Y284" s="20"/>
      <c r="Z284" s="20"/>
      <c r="AA284" s="10"/>
      <c r="AB284" s="10"/>
      <c r="AC284" s="10"/>
      <c r="AD284" s="11"/>
    </row>
    <row r="285" spans="1:30">
      <c r="A285" s="13"/>
      <c r="B285" s="131"/>
      <c r="C285" s="20">
        <v>7</v>
      </c>
      <c r="D285" s="20">
        <v>97</v>
      </c>
      <c r="E285" s="20">
        <f t="shared" si="266"/>
        <v>7.2164948453608241E-2</v>
      </c>
      <c r="F285" s="20">
        <v>9</v>
      </c>
      <c r="G285" s="20">
        <v>112</v>
      </c>
      <c r="H285" s="20">
        <f t="shared" si="267"/>
        <v>8.0357142857142863E-2</v>
      </c>
      <c r="I285" s="20">
        <v>9</v>
      </c>
      <c r="J285" s="20">
        <v>90</v>
      </c>
      <c r="K285" s="20">
        <f t="shared" si="268"/>
        <v>0.1</v>
      </c>
      <c r="L285" s="20">
        <v>9</v>
      </c>
      <c r="M285" s="20">
        <v>73</v>
      </c>
      <c r="N285" s="20">
        <f t="shared" si="269"/>
        <v>0.12328767123287671</v>
      </c>
      <c r="O285" s="20"/>
      <c r="P285" s="20"/>
      <c r="Q285" s="20"/>
      <c r="R285" s="20">
        <v>7</v>
      </c>
      <c r="S285" s="20">
        <v>96</v>
      </c>
      <c r="T285" s="20">
        <f t="shared" si="270"/>
        <v>7.2916666666666671E-2</v>
      </c>
      <c r="U285" s="20"/>
      <c r="V285" s="20"/>
      <c r="W285" s="20"/>
      <c r="X285" s="20"/>
      <c r="Y285" s="20"/>
      <c r="Z285" s="20"/>
      <c r="AA285" s="10"/>
      <c r="AB285" s="10"/>
      <c r="AC285" s="10"/>
      <c r="AD285" s="11"/>
    </row>
    <row r="286" spans="1:30">
      <c r="A286" s="13"/>
      <c r="B286" s="131"/>
      <c r="C286" s="20">
        <v>13</v>
      </c>
      <c r="D286" s="20">
        <v>122</v>
      </c>
      <c r="E286" s="20">
        <f t="shared" si="266"/>
        <v>0.10655737704918032</v>
      </c>
      <c r="F286" s="20">
        <v>7</v>
      </c>
      <c r="G286" s="20">
        <v>126</v>
      </c>
      <c r="H286" s="20">
        <f t="shared" si="267"/>
        <v>5.5555555555555552E-2</v>
      </c>
      <c r="I286" s="20">
        <v>23</v>
      </c>
      <c r="J286" s="20">
        <v>73</v>
      </c>
      <c r="K286" s="20">
        <f t="shared" si="268"/>
        <v>0.31506849315068491</v>
      </c>
      <c r="L286" s="20">
        <v>19</v>
      </c>
      <c r="M286" s="20">
        <v>103</v>
      </c>
      <c r="N286" s="20">
        <f t="shared" si="269"/>
        <v>0.18446601941747573</v>
      </c>
      <c r="O286" s="20"/>
      <c r="P286" s="20"/>
      <c r="Q286" s="20"/>
      <c r="R286" s="20">
        <v>23</v>
      </c>
      <c r="S286" s="20">
        <v>114</v>
      </c>
      <c r="T286" s="20">
        <f t="shared" si="270"/>
        <v>0.20175438596491227</v>
      </c>
      <c r="U286" s="20"/>
      <c r="V286" s="20"/>
      <c r="W286" s="20"/>
      <c r="X286" s="20"/>
      <c r="Y286" s="20"/>
      <c r="Z286" s="20"/>
      <c r="AA286" s="10"/>
      <c r="AB286" s="10"/>
      <c r="AC286" s="10"/>
      <c r="AD286" s="11"/>
    </row>
    <row r="287" spans="1:30">
      <c r="A287" s="13"/>
      <c r="B287" s="131"/>
      <c r="C287" s="20">
        <v>23</v>
      </c>
      <c r="D287" s="20">
        <v>128</v>
      </c>
      <c r="E287" s="20">
        <f t="shared" si="266"/>
        <v>0.1796875</v>
      </c>
      <c r="F287" s="20">
        <v>13</v>
      </c>
      <c r="G287" s="20">
        <v>119</v>
      </c>
      <c r="H287" s="20">
        <f t="shared" si="267"/>
        <v>0.1092436974789916</v>
      </c>
      <c r="I287" s="20">
        <v>18</v>
      </c>
      <c r="J287" s="20">
        <v>74</v>
      </c>
      <c r="K287" s="20">
        <f t="shared" si="268"/>
        <v>0.24324324324324326</v>
      </c>
      <c r="L287" s="20">
        <v>14</v>
      </c>
      <c r="M287" s="20">
        <v>116</v>
      </c>
      <c r="N287" s="20">
        <f t="shared" si="269"/>
        <v>0.1206896551724138</v>
      </c>
      <c r="O287" s="20"/>
      <c r="P287" s="20"/>
      <c r="Q287" s="20"/>
      <c r="R287" s="20">
        <v>9</v>
      </c>
      <c r="S287" s="20">
        <v>110</v>
      </c>
      <c r="T287" s="20">
        <f t="shared" si="270"/>
        <v>8.1818181818181818E-2</v>
      </c>
      <c r="U287" s="20"/>
      <c r="V287" s="20"/>
      <c r="W287" s="20"/>
      <c r="X287" s="20"/>
      <c r="Y287" s="20"/>
      <c r="Z287" s="20"/>
      <c r="AA287" s="10"/>
      <c r="AB287" s="10"/>
      <c r="AC287" s="10"/>
      <c r="AD287" s="11"/>
    </row>
    <row r="288" spans="1:30">
      <c r="A288" s="13"/>
      <c r="B288" s="131"/>
      <c r="C288" s="20">
        <v>17</v>
      </c>
      <c r="D288" s="20">
        <v>129</v>
      </c>
      <c r="E288" s="20">
        <f t="shared" si="266"/>
        <v>0.13178294573643412</v>
      </c>
      <c r="F288" s="20">
        <v>9</v>
      </c>
      <c r="G288" s="20">
        <v>133</v>
      </c>
      <c r="H288" s="20">
        <f t="shared" si="267"/>
        <v>6.7669172932330823E-2</v>
      </c>
      <c r="I288" s="20">
        <v>20</v>
      </c>
      <c r="J288" s="20">
        <v>62</v>
      </c>
      <c r="K288" s="20">
        <f t="shared" si="268"/>
        <v>0.32258064516129031</v>
      </c>
      <c r="L288" s="20">
        <v>14</v>
      </c>
      <c r="M288" s="20">
        <v>111</v>
      </c>
      <c r="N288" s="20">
        <f t="shared" si="269"/>
        <v>0.12612612612612611</v>
      </c>
      <c r="O288" s="20"/>
      <c r="P288" s="20"/>
      <c r="Q288" s="20"/>
      <c r="R288" s="20">
        <v>9</v>
      </c>
      <c r="S288" s="20">
        <v>117</v>
      </c>
      <c r="T288" s="20">
        <f t="shared" si="270"/>
        <v>7.6923076923076927E-2</v>
      </c>
      <c r="U288" s="20"/>
      <c r="V288" s="20"/>
      <c r="W288" s="20"/>
      <c r="X288" s="20"/>
      <c r="Y288" s="20"/>
      <c r="Z288" s="20"/>
      <c r="AA288" s="10"/>
      <c r="AB288" s="10"/>
      <c r="AC288" s="10"/>
      <c r="AD288" s="11"/>
    </row>
    <row r="289" spans="1:30">
      <c r="A289" s="13"/>
      <c r="B289" s="131"/>
      <c r="C289" s="20">
        <v>19</v>
      </c>
      <c r="D289" s="20">
        <v>138</v>
      </c>
      <c r="E289" s="20">
        <f>C289/D289</f>
        <v>0.13768115942028986</v>
      </c>
      <c r="F289" s="20">
        <v>19</v>
      </c>
      <c r="G289" s="20">
        <v>149</v>
      </c>
      <c r="H289" s="20">
        <f>F289/G289</f>
        <v>0.12751677852348994</v>
      </c>
      <c r="I289" s="20">
        <v>19</v>
      </c>
      <c r="J289" s="20">
        <v>85</v>
      </c>
      <c r="K289" s="20">
        <f>I289/J289</f>
        <v>0.22352941176470589</v>
      </c>
      <c r="L289" s="20">
        <v>7</v>
      </c>
      <c r="M289" s="20">
        <v>94</v>
      </c>
      <c r="N289" s="20">
        <f>L289/M289</f>
        <v>7.4468085106382975E-2</v>
      </c>
      <c r="O289" s="20"/>
      <c r="P289" s="20"/>
      <c r="Q289" s="20"/>
      <c r="R289" s="20">
        <v>9</v>
      </c>
      <c r="S289" s="20">
        <v>128</v>
      </c>
      <c r="T289" s="20">
        <f>R289/S289</f>
        <v>7.03125E-2</v>
      </c>
      <c r="U289" s="20"/>
      <c r="V289" s="20"/>
      <c r="W289" s="20"/>
      <c r="X289" s="20"/>
      <c r="Y289" s="20"/>
      <c r="Z289" s="20"/>
      <c r="AA289" s="10"/>
      <c r="AB289" s="10"/>
      <c r="AC289" s="10"/>
      <c r="AD289" s="11"/>
    </row>
    <row r="290" spans="1:30">
      <c r="A290" s="13"/>
      <c r="B290" s="131"/>
      <c r="C290" s="20">
        <v>24</v>
      </c>
      <c r="D290" s="20">
        <v>138</v>
      </c>
      <c r="E290" s="20">
        <f t="shared" ref="E290:E292" si="271">C290/D290</f>
        <v>0.17391304347826086</v>
      </c>
      <c r="F290" s="20">
        <v>7</v>
      </c>
      <c r="G290" s="20">
        <v>73</v>
      </c>
      <c r="H290" s="20">
        <f t="shared" ref="H290:H294" si="272">F290/G290</f>
        <v>9.5890410958904104E-2</v>
      </c>
      <c r="I290" s="20">
        <v>20</v>
      </c>
      <c r="J290" s="20">
        <v>69</v>
      </c>
      <c r="K290" s="20">
        <f t="shared" ref="K290:K294" si="273">I290/J290</f>
        <v>0.28985507246376813</v>
      </c>
      <c r="L290" s="20">
        <v>9</v>
      </c>
      <c r="M290" s="20">
        <v>126</v>
      </c>
      <c r="N290" s="20">
        <f t="shared" ref="N290:N294" si="274">L290/M290</f>
        <v>7.1428571428571425E-2</v>
      </c>
      <c r="O290" s="20"/>
      <c r="P290" s="20"/>
      <c r="Q290" s="20"/>
      <c r="R290" s="20">
        <v>7</v>
      </c>
      <c r="S290" s="20">
        <v>111</v>
      </c>
      <c r="T290" s="20">
        <f t="shared" ref="T290:T294" si="275">R290/S290</f>
        <v>6.3063063063063057E-2</v>
      </c>
      <c r="U290" s="20"/>
      <c r="V290" s="20"/>
      <c r="W290" s="20"/>
      <c r="X290" s="20"/>
      <c r="Y290" s="20"/>
      <c r="Z290" s="20"/>
      <c r="AA290" s="10"/>
      <c r="AB290" s="10"/>
      <c r="AC290" s="10"/>
      <c r="AD290" s="11"/>
    </row>
    <row r="291" spans="1:30">
      <c r="A291" s="13"/>
      <c r="B291" s="131"/>
      <c r="C291" s="20">
        <v>17</v>
      </c>
      <c r="D291" s="20">
        <v>116</v>
      </c>
      <c r="E291" s="20">
        <f t="shared" si="271"/>
        <v>0.14655172413793102</v>
      </c>
      <c r="F291" s="20">
        <v>13</v>
      </c>
      <c r="G291" s="20">
        <v>73</v>
      </c>
      <c r="H291" s="20">
        <f t="shared" si="272"/>
        <v>0.17808219178082191</v>
      </c>
      <c r="I291" s="20">
        <v>19</v>
      </c>
      <c r="J291" s="20">
        <v>91</v>
      </c>
      <c r="K291" s="20">
        <f t="shared" si="273"/>
        <v>0.2087912087912088</v>
      </c>
      <c r="L291" s="20">
        <v>14</v>
      </c>
      <c r="M291" s="20">
        <v>75</v>
      </c>
      <c r="N291" s="20">
        <f t="shared" si="274"/>
        <v>0.18666666666666668</v>
      </c>
      <c r="O291" s="20"/>
      <c r="P291" s="20"/>
      <c r="Q291" s="20"/>
      <c r="R291" s="20">
        <v>7</v>
      </c>
      <c r="S291" s="20">
        <v>133</v>
      </c>
      <c r="T291" s="20">
        <f t="shared" si="275"/>
        <v>5.2631578947368418E-2</v>
      </c>
      <c r="U291" s="20"/>
      <c r="V291" s="20"/>
      <c r="W291" s="20"/>
      <c r="X291" s="20"/>
      <c r="Y291" s="20"/>
      <c r="Z291" s="20"/>
      <c r="AA291" s="10"/>
      <c r="AB291" s="10"/>
      <c r="AC291" s="10"/>
      <c r="AD291" s="11"/>
    </row>
    <row r="292" spans="1:30">
      <c r="A292" s="13"/>
      <c r="B292" s="131"/>
      <c r="C292" s="20">
        <v>14</v>
      </c>
      <c r="D292" s="20">
        <v>116</v>
      </c>
      <c r="E292" s="20">
        <f t="shared" si="271"/>
        <v>0.1206896551724138</v>
      </c>
      <c r="F292" s="20">
        <v>14</v>
      </c>
      <c r="G292" s="20">
        <v>117</v>
      </c>
      <c r="H292" s="20">
        <f t="shared" si="272"/>
        <v>0.11965811965811966</v>
      </c>
      <c r="I292" s="20">
        <v>14</v>
      </c>
      <c r="J292" s="20">
        <v>66</v>
      </c>
      <c r="K292" s="20">
        <f t="shared" si="273"/>
        <v>0.21212121212121213</v>
      </c>
      <c r="L292" s="20">
        <v>13</v>
      </c>
      <c r="M292" s="20">
        <v>99</v>
      </c>
      <c r="N292" s="20">
        <f t="shared" si="274"/>
        <v>0.13131313131313133</v>
      </c>
      <c r="O292" s="20"/>
      <c r="P292" s="20"/>
      <c r="Q292" s="20"/>
      <c r="R292" s="20">
        <v>14</v>
      </c>
      <c r="S292" s="20">
        <v>133</v>
      </c>
      <c r="T292" s="20">
        <f t="shared" si="275"/>
        <v>0.10526315789473684</v>
      </c>
      <c r="U292" s="20"/>
      <c r="V292" s="20"/>
      <c r="W292" s="20"/>
      <c r="X292" s="20"/>
      <c r="Y292" s="20"/>
      <c r="Z292" s="20"/>
      <c r="AA292" s="10"/>
      <c r="AB292" s="10"/>
      <c r="AC292" s="10"/>
      <c r="AD292" s="11"/>
    </row>
    <row r="293" spans="1:30">
      <c r="A293" s="13"/>
      <c r="B293" s="131"/>
      <c r="C293" s="20"/>
      <c r="D293" s="20"/>
      <c r="E293" s="20"/>
      <c r="F293" s="20">
        <v>13</v>
      </c>
      <c r="G293" s="20">
        <v>146</v>
      </c>
      <c r="H293" s="20">
        <f t="shared" si="272"/>
        <v>8.9041095890410954E-2</v>
      </c>
      <c r="I293" s="20">
        <v>13</v>
      </c>
      <c r="J293" s="20">
        <v>77</v>
      </c>
      <c r="K293" s="20">
        <f t="shared" si="273"/>
        <v>0.16883116883116883</v>
      </c>
      <c r="L293" s="20">
        <v>13</v>
      </c>
      <c r="M293" s="20">
        <v>103</v>
      </c>
      <c r="N293" s="20">
        <f t="shared" si="274"/>
        <v>0.12621359223300971</v>
      </c>
      <c r="O293" s="20"/>
      <c r="P293" s="20"/>
      <c r="Q293" s="20"/>
      <c r="R293" s="20">
        <v>7</v>
      </c>
      <c r="S293" s="20">
        <v>117</v>
      </c>
      <c r="T293" s="20">
        <f t="shared" si="275"/>
        <v>5.9829059829059832E-2</v>
      </c>
      <c r="U293" s="20"/>
      <c r="V293" s="20"/>
      <c r="W293" s="20"/>
      <c r="X293" s="20"/>
      <c r="Y293" s="20"/>
      <c r="Z293" s="20"/>
      <c r="AA293" s="10"/>
      <c r="AB293" s="10"/>
      <c r="AC293" s="10"/>
      <c r="AD293" s="11"/>
    </row>
    <row r="294" spans="1:30">
      <c r="A294" s="13"/>
      <c r="B294" s="131"/>
      <c r="C294" s="20"/>
      <c r="D294" s="20"/>
      <c r="E294" s="20"/>
      <c r="F294" s="20">
        <v>7</v>
      </c>
      <c r="G294" s="20">
        <v>125</v>
      </c>
      <c r="H294" s="20">
        <f t="shared" si="272"/>
        <v>5.6000000000000001E-2</v>
      </c>
      <c r="I294" s="20">
        <v>14</v>
      </c>
      <c r="J294" s="20">
        <v>84</v>
      </c>
      <c r="K294" s="20">
        <f t="shared" si="273"/>
        <v>0.16666666666666666</v>
      </c>
      <c r="L294" s="20">
        <v>14</v>
      </c>
      <c r="M294" s="20">
        <v>119</v>
      </c>
      <c r="N294" s="20">
        <f t="shared" si="274"/>
        <v>0.11764705882352941</v>
      </c>
      <c r="O294" s="20"/>
      <c r="P294" s="20"/>
      <c r="Q294" s="20"/>
      <c r="R294" s="20">
        <v>13</v>
      </c>
      <c r="S294" s="20">
        <v>106</v>
      </c>
      <c r="T294" s="20">
        <f t="shared" si="275"/>
        <v>0.12264150943396226</v>
      </c>
      <c r="U294" s="20"/>
      <c r="V294" s="20"/>
      <c r="W294" s="20"/>
      <c r="X294" s="20"/>
      <c r="Y294" s="20"/>
      <c r="Z294" s="20"/>
      <c r="AA294" s="10"/>
      <c r="AB294" s="10"/>
      <c r="AC294" s="10"/>
      <c r="AD294" s="11"/>
    </row>
    <row r="295" spans="1:30">
      <c r="A295" s="13"/>
      <c r="B295" s="131"/>
      <c r="C295" s="20"/>
      <c r="D295" s="20"/>
      <c r="E295" s="20"/>
      <c r="F295" s="20">
        <v>14</v>
      </c>
      <c r="G295" s="20">
        <v>88</v>
      </c>
      <c r="H295" s="20">
        <f>F295/G295</f>
        <v>0.15909090909090909</v>
      </c>
      <c r="I295" s="20">
        <v>13</v>
      </c>
      <c r="J295" s="20">
        <v>98</v>
      </c>
      <c r="K295" s="20">
        <f>I295/J295</f>
        <v>0.1326530612244898</v>
      </c>
      <c r="L295" s="20"/>
      <c r="M295" s="20"/>
      <c r="N295" s="20"/>
      <c r="O295" s="20"/>
      <c r="P295" s="20"/>
      <c r="Q295" s="20"/>
      <c r="R295" s="20">
        <v>13</v>
      </c>
      <c r="S295" s="20">
        <v>129</v>
      </c>
      <c r="T295" s="20">
        <f>R295/S295</f>
        <v>0.10077519379844961</v>
      </c>
      <c r="U295" s="20"/>
      <c r="V295" s="20"/>
      <c r="W295" s="20"/>
      <c r="X295" s="20"/>
      <c r="Y295" s="20"/>
      <c r="Z295" s="20"/>
      <c r="AA295" s="10"/>
      <c r="AB295" s="10"/>
      <c r="AC295" s="10"/>
      <c r="AD295" s="11"/>
    </row>
    <row r="296" spans="1:30">
      <c r="A296" s="13"/>
      <c r="B296" s="131"/>
      <c r="C296" s="20"/>
      <c r="D296" s="20"/>
      <c r="E296" s="20"/>
      <c r="F296" s="20">
        <v>7</v>
      </c>
      <c r="G296" s="20">
        <v>115</v>
      </c>
      <c r="H296" s="20">
        <f t="shared" ref="H296:H300" si="276">F296/G296</f>
        <v>6.0869565217391307E-2</v>
      </c>
      <c r="I296" s="20">
        <v>9</v>
      </c>
      <c r="J296" s="20">
        <v>90</v>
      </c>
      <c r="K296" s="20">
        <f t="shared" ref="K296:K300" si="277">I296/J296</f>
        <v>0.1</v>
      </c>
      <c r="L296" s="20"/>
      <c r="M296" s="20"/>
      <c r="N296" s="20"/>
      <c r="O296" s="20"/>
      <c r="P296" s="20"/>
      <c r="Q296" s="20"/>
      <c r="R296" s="20">
        <v>7</v>
      </c>
      <c r="S296" s="20">
        <v>122</v>
      </c>
      <c r="T296" s="20">
        <f t="shared" ref="T296:T300" si="278">R296/S296</f>
        <v>5.737704918032787E-2</v>
      </c>
      <c r="U296" s="20"/>
      <c r="V296" s="20"/>
      <c r="W296" s="20"/>
      <c r="X296" s="20"/>
      <c r="Y296" s="20"/>
      <c r="Z296" s="20"/>
      <c r="AA296" s="10"/>
      <c r="AB296" s="10"/>
      <c r="AC296" s="10"/>
      <c r="AD296" s="11"/>
    </row>
    <row r="297" spans="1:30">
      <c r="A297" s="13"/>
      <c r="B297" s="131"/>
      <c r="C297" s="20"/>
      <c r="D297" s="20"/>
      <c r="E297" s="20"/>
      <c r="F297" s="20">
        <v>14</v>
      </c>
      <c r="G297" s="20">
        <v>139</v>
      </c>
      <c r="H297" s="20">
        <f t="shared" si="276"/>
        <v>0.10071942446043165</v>
      </c>
      <c r="I297" s="20">
        <v>18</v>
      </c>
      <c r="J297" s="20">
        <v>95</v>
      </c>
      <c r="K297" s="20">
        <f t="shared" si="277"/>
        <v>0.18947368421052632</v>
      </c>
      <c r="L297" s="20"/>
      <c r="M297" s="20"/>
      <c r="N297" s="20"/>
      <c r="O297" s="20"/>
      <c r="P297" s="20"/>
      <c r="Q297" s="20"/>
      <c r="R297" s="20">
        <v>7</v>
      </c>
      <c r="S297" s="20">
        <v>142</v>
      </c>
      <c r="T297" s="20">
        <f t="shared" si="278"/>
        <v>4.9295774647887321E-2</v>
      </c>
      <c r="U297" s="20"/>
      <c r="V297" s="20"/>
      <c r="W297" s="20"/>
      <c r="X297" s="20"/>
      <c r="Y297" s="20"/>
      <c r="Z297" s="20"/>
      <c r="AA297" s="10"/>
      <c r="AB297" s="10"/>
      <c r="AC297" s="10"/>
      <c r="AD297" s="11"/>
    </row>
    <row r="298" spans="1:30">
      <c r="A298" s="13"/>
      <c r="B298" s="131"/>
      <c r="C298" s="20"/>
      <c r="D298" s="20"/>
      <c r="E298" s="20"/>
      <c r="F298" s="20">
        <v>7</v>
      </c>
      <c r="G298" s="20">
        <v>103</v>
      </c>
      <c r="H298" s="20">
        <f t="shared" si="276"/>
        <v>6.7961165048543687E-2</v>
      </c>
      <c r="I298" s="20">
        <v>18</v>
      </c>
      <c r="J298" s="20">
        <v>112</v>
      </c>
      <c r="K298" s="20">
        <f t="shared" si="277"/>
        <v>0.16071428571428573</v>
      </c>
      <c r="L298" s="20"/>
      <c r="M298" s="20"/>
      <c r="N298" s="20"/>
      <c r="O298" s="20"/>
      <c r="P298" s="20"/>
      <c r="Q298" s="20"/>
      <c r="R298" s="20">
        <v>7</v>
      </c>
      <c r="S298" s="20">
        <v>119</v>
      </c>
      <c r="T298" s="20">
        <f t="shared" si="278"/>
        <v>5.8823529411764705E-2</v>
      </c>
      <c r="U298" s="20"/>
      <c r="V298" s="20"/>
      <c r="W298" s="20"/>
      <c r="X298" s="20"/>
      <c r="Y298" s="20"/>
      <c r="Z298" s="20"/>
      <c r="AA298" s="10"/>
      <c r="AB298" s="10"/>
      <c r="AC298" s="10"/>
      <c r="AD298" s="11"/>
    </row>
    <row r="299" spans="1:30">
      <c r="A299" s="13"/>
      <c r="B299" s="131"/>
      <c r="C299" s="20"/>
      <c r="D299" s="20"/>
      <c r="E299" s="20"/>
      <c r="F299" s="20">
        <v>13</v>
      </c>
      <c r="G299" s="20">
        <v>71</v>
      </c>
      <c r="H299" s="20">
        <f t="shared" si="276"/>
        <v>0.18309859154929578</v>
      </c>
      <c r="I299" s="20">
        <v>13</v>
      </c>
      <c r="J299" s="20">
        <v>103</v>
      </c>
      <c r="K299" s="20">
        <f t="shared" si="277"/>
        <v>0.12621359223300971</v>
      </c>
      <c r="L299" s="20"/>
      <c r="M299" s="20"/>
      <c r="N299" s="20"/>
      <c r="O299" s="20"/>
      <c r="P299" s="20"/>
      <c r="Q299" s="20"/>
      <c r="R299" s="20">
        <v>7</v>
      </c>
      <c r="S299" s="20">
        <v>103</v>
      </c>
      <c r="T299" s="20">
        <f t="shared" si="278"/>
        <v>6.7961165048543687E-2</v>
      </c>
      <c r="U299" s="20"/>
      <c r="V299" s="20"/>
      <c r="W299" s="20"/>
      <c r="X299" s="20"/>
      <c r="Y299" s="20"/>
      <c r="Z299" s="20"/>
      <c r="AA299" s="10"/>
      <c r="AB299" s="10"/>
      <c r="AC299" s="10"/>
      <c r="AD299" s="11"/>
    </row>
    <row r="300" spans="1:30">
      <c r="A300" s="13"/>
      <c r="B300" s="131"/>
      <c r="C300" s="20"/>
      <c r="D300" s="20"/>
      <c r="E300" s="20"/>
      <c r="F300" s="20">
        <v>7</v>
      </c>
      <c r="G300" s="20">
        <v>76</v>
      </c>
      <c r="H300" s="20">
        <f t="shared" si="276"/>
        <v>9.2105263157894732E-2</v>
      </c>
      <c r="I300" s="20">
        <v>14</v>
      </c>
      <c r="J300" s="20">
        <v>69</v>
      </c>
      <c r="K300" s="20">
        <f t="shared" si="277"/>
        <v>0.20289855072463769</v>
      </c>
      <c r="L300" s="20"/>
      <c r="M300" s="20"/>
      <c r="N300" s="20"/>
      <c r="O300" s="20"/>
      <c r="P300" s="20"/>
      <c r="Q300" s="20"/>
      <c r="R300" s="20">
        <v>9</v>
      </c>
      <c r="S300" s="20">
        <v>108</v>
      </c>
      <c r="T300" s="20">
        <f t="shared" si="278"/>
        <v>8.3333333333333329E-2</v>
      </c>
      <c r="U300" s="20"/>
      <c r="V300" s="20"/>
      <c r="W300" s="20"/>
      <c r="X300" s="20"/>
      <c r="Y300" s="20"/>
      <c r="Z300" s="20"/>
      <c r="AA300" s="10"/>
      <c r="AB300" s="10"/>
      <c r="AC300" s="10"/>
      <c r="AD300" s="11"/>
    </row>
    <row r="301" spans="1:30">
      <c r="A301" s="13"/>
      <c r="B301" s="131"/>
      <c r="C301" s="20"/>
      <c r="D301" s="20"/>
      <c r="E301" s="20"/>
      <c r="F301" s="20">
        <v>9</v>
      </c>
      <c r="G301" s="20">
        <v>91</v>
      </c>
      <c r="H301" s="20">
        <f>F301/G301</f>
        <v>9.8901098901098897E-2</v>
      </c>
      <c r="I301" s="20">
        <v>18</v>
      </c>
      <c r="J301" s="20">
        <v>83</v>
      </c>
      <c r="K301" s="20">
        <f>I301/J301</f>
        <v>0.21686746987951808</v>
      </c>
      <c r="L301" s="20"/>
      <c r="M301" s="20"/>
      <c r="N301" s="20"/>
      <c r="O301" s="20"/>
      <c r="P301" s="20"/>
      <c r="Q301" s="20"/>
      <c r="R301" s="20">
        <v>14</v>
      </c>
      <c r="S301" s="20">
        <v>158</v>
      </c>
      <c r="T301" s="20">
        <f>R301/S301</f>
        <v>8.8607594936708861E-2</v>
      </c>
      <c r="U301" s="20"/>
      <c r="V301" s="20"/>
      <c r="W301" s="20"/>
      <c r="X301" s="20"/>
      <c r="Y301" s="20"/>
      <c r="Z301" s="20"/>
      <c r="AA301" s="10"/>
      <c r="AB301" s="10"/>
      <c r="AC301" s="10"/>
      <c r="AD301" s="11"/>
    </row>
    <row r="302" spans="1:30">
      <c r="A302" s="13"/>
      <c r="B302" s="131"/>
      <c r="C302" s="20"/>
      <c r="D302" s="20"/>
      <c r="E302" s="20"/>
      <c r="F302" s="20">
        <v>13</v>
      </c>
      <c r="G302" s="20">
        <v>127</v>
      </c>
      <c r="H302" s="20">
        <f t="shared" ref="H302:H314" si="279">F302/G302</f>
        <v>0.10236220472440945</v>
      </c>
      <c r="I302" s="20">
        <v>26</v>
      </c>
      <c r="J302" s="20">
        <v>75</v>
      </c>
      <c r="K302" s="20">
        <f t="shared" ref="K302:K314" si="280">I302/J302</f>
        <v>0.34666666666666668</v>
      </c>
      <c r="L302" s="20"/>
      <c r="M302" s="20"/>
      <c r="N302" s="20"/>
      <c r="O302" s="20"/>
      <c r="P302" s="20"/>
      <c r="Q302" s="20"/>
      <c r="R302" s="20"/>
      <c r="S302" s="20"/>
      <c r="T302" s="20"/>
      <c r="U302" s="20"/>
      <c r="V302" s="20"/>
      <c r="W302" s="20"/>
      <c r="X302" s="20"/>
      <c r="Y302" s="20"/>
      <c r="Z302" s="20"/>
      <c r="AA302" s="10"/>
      <c r="AB302" s="10"/>
      <c r="AC302" s="10"/>
      <c r="AD302" s="11"/>
    </row>
    <row r="303" spans="1:30">
      <c r="A303" s="13"/>
      <c r="B303" s="131"/>
      <c r="C303" s="20"/>
      <c r="D303" s="20"/>
      <c r="E303" s="20"/>
      <c r="F303" s="20">
        <v>13</v>
      </c>
      <c r="G303" s="20">
        <v>151</v>
      </c>
      <c r="H303" s="20">
        <f t="shared" si="279"/>
        <v>8.6092715231788075E-2</v>
      </c>
      <c r="I303" s="20">
        <v>9</v>
      </c>
      <c r="J303" s="20">
        <v>90</v>
      </c>
      <c r="K303" s="20">
        <f t="shared" si="280"/>
        <v>0.1</v>
      </c>
      <c r="L303" s="20"/>
      <c r="M303" s="20"/>
      <c r="N303" s="20"/>
      <c r="O303" s="20"/>
      <c r="P303" s="20"/>
      <c r="Q303" s="20"/>
      <c r="R303" s="20"/>
      <c r="S303" s="20"/>
      <c r="T303" s="20"/>
      <c r="U303" s="20"/>
      <c r="V303" s="20"/>
      <c r="W303" s="20"/>
      <c r="X303" s="20"/>
      <c r="Y303" s="20"/>
      <c r="Z303" s="20"/>
      <c r="AA303" s="10"/>
      <c r="AB303" s="10"/>
      <c r="AC303" s="10"/>
      <c r="AD303" s="11"/>
    </row>
    <row r="304" spans="1:30">
      <c r="A304" s="13"/>
      <c r="B304" s="131"/>
      <c r="C304" s="20"/>
      <c r="D304" s="20"/>
      <c r="E304" s="20"/>
      <c r="F304" s="20">
        <v>14</v>
      </c>
      <c r="G304" s="20">
        <v>166</v>
      </c>
      <c r="H304" s="20">
        <f t="shared" si="279"/>
        <v>8.4337349397590355E-2</v>
      </c>
      <c r="I304" s="20">
        <v>14</v>
      </c>
      <c r="J304" s="20">
        <v>90</v>
      </c>
      <c r="K304" s="20">
        <f t="shared" si="280"/>
        <v>0.15555555555555556</v>
      </c>
      <c r="L304" s="20"/>
      <c r="M304" s="20"/>
      <c r="N304" s="20"/>
      <c r="O304" s="20"/>
      <c r="P304" s="20"/>
      <c r="Q304" s="20"/>
      <c r="R304" s="20"/>
      <c r="S304" s="20"/>
      <c r="T304" s="20"/>
      <c r="U304" s="20"/>
      <c r="V304" s="20"/>
      <c r="W304" s="20"/>
      <c r="X304" s="20"/>
      <c r="Y304" s="20"/>
      <c r="Z304" s="20"/>
      <c r="AA304" s="10"/>
      <c r="AB304" s="10"/>
      <c r="AC304" s="10"/>
      <c r="AD304" s="11"/>
    </row>
    <row r="305" spans="1:30">
      <c r="A305" s="13"/>
      <c r="B305" s="131"/>
      <c r="C305" s="20"/>
      <c r="D305" s="20"/>
      <c r="E305" s="20"/>
      <c r="F305" s="20">
        <v>7</v>
      </c>
      <c r="G305" s="20">
        <v>136</v>
      </c>
      <c r="H305" s="20">
        <f t="shared" si="279"/>
        <v>5.1470588235294115E-2</v>
      </c>
      <c r="I305" s="20">
        <v>19</v>
      </c>
      <c r="J305" s="20">
        <v>85</v>
      </c>
      <c r="K305" s="20">
        <f t="shared" si="280"/>
        <v>0.22352941176470589</v>
      </c>
      <c r="L305" s="20"/>
      <c r="M305" s="20"/>
      <c r="N305" s="20"/>
      <c r="O305" s="20"/>
      <c r="P305" s="20"/>
      <c r="Q305" s="20"/>
      <c r="R305" s="20"/>
      <c r="S305" s="20"/>
      <c r="T305" s="20"/>
      <c r="U305" s="20"/>
      <c r="V305" s="20"/>
      <c r="W305" s="20"/>
      <c r="X305" s="20"/>
      <c r="Y305" s="20"/>
      <c r="Z305" s="20"/>
      <c r="AA305" s="10"/>
      <c r="AB305" s="10"/>
      <c r="AC305" s="10"/>
      <c r="AD305" s="11"/>
    </row>
    <row r="306" spans="1:30">
      <c r="A306" s="13"/>
      <c r="B306" s="131"/>
      <c r="C306" s="20"/>
      <c r="D306" s="20"/>
      <c r="E306" s="20"/>
      <c r="F306" s="20">
        <v>14</v>
      </c>
      <c r="G306" s="20">
        <v>122</v>
      </c>
      <c r="H306" s="20">
        <f t="shared" si="279"/>
        <v>0.11475409836065574</v>
      </c>
      <c r="I306" s="20">
        <v>23</v>
      </c>
      <c r="J306" s="20">
        <v>71</v>
      </c>
      <c r="K306" s="20">
        <f t="shared" si="280"/>
        <v>0.323943661971831</v>
      </c>
      <c r="L306" s="20"/>
      <c r="M306" s="20"/>
      <c r="N306" s="20"/>
      <c r="O306" s="20"/>
      <c r="P306" s="20"/>
      <c r="Q306" s="20"/>
      <c r="R306" s="20"/>
      <c r="S306" s="20"/>
      <c r="T306" s="20"/>
      <c r="U306" s="20"/>
      <c r="V306" s="20"/>
      <c r="W306" s="20"/>
      <c r="X306" s="20"/>
      <c r="Y306" s="20"/>
      <c r="Z306" s="20"/>
      <c r="AA306" s="10"/>
      <c r="AB306" s="10"/>
      <c r="AC306" s="10"/>
      <c r="AD306" s="11"/>
    </row>
    <row r="307" spans="1:30">
      <c r="A307" s="13"/>
      <c r="B307" s="131"/>
      <c r="C307" s="20"/>
      <c r="D307" s="20"/>
      <c r="E307" s="20"/>
      <c r="F307" s="20">
        <v>13</v>
      </c>
      <c r="G307" s="20">
        <v>140</v>
      </c>
      <c r="H307" s="20">
        <f t="shared" si="279"/>
        <v>9.285714285714286E-2</v>
      </c>
      <c r="I307" s="20">
        <v>18</v>
      </c>
      <c r="J307" s="20">
        <v>31</v>
      </c>
      <c r="K307" s="20">
        <f t="shared" si="280"/>
        <v>0.58064516129032262</v>
      </c>
      <c r="L307" s="20"/>
      <c r="M307" s="20"/>
      <c r="N307" s="20"/>
      <c r="O307" s="20"/>
      <c r="P307" s="20"/>
      <c r="Q307" s="20"/>
      <c r="R307" s="20"/>
      <c r="S307" s="20"/>
      <c r="T307" s="20"/>
      <c r="U307" s="20"/>
      <c r="V307" s="20"/>
      <c r="W307" s="20"/>
      <c r="X307" s="20"/>
      <c r="Y307" s="20"/>
      <c r="Z307" s="20"/>
      <c r="AA307" s="10"/>
      <c r="AB307" s="10"/>
      <c r="AC307" s="10"/>
      <c r="AD307" s="11"/>
    </row>
    <row r="308" spans="1:30">
      <c r="A308" s="13"/>
      <c r="B308" s="131"/>
      <c r="C308" s="20"/>
      <c r="D308" s="20"/>
      <c r="E308" s="20"/>
      <c r="F308" s="20">
        <v>14</v>
      </c>
      <c r="G308" s="20">
        <v>160</v>
      </c>
      <c r="H308" s="20">
        <f t="shared" si="279"/>
        <v>8.7499999999999994E-2</v>
      </c>
      <c r="I308" s="20">
        <v>23</v>
      </c>
      <c r="J308" s="20">
        <v>81</v>
      </c>
      <c r="K308" s="20">
        <f t="shared" si="280"/>
        <v>0.2839506172839506</v>
      </c>
      <c r="L308" s="20"/>
      <c r="M308" s="20"/>
      <c r="N308" s="20"/>
      <c r="O308" s="20"/>
      <c r="P308" s="20"/>
      <c r="Q308" s="20"/>
      <c r="R308" s="20"/>
      <c r="S308" s="20"/>
      <c r="T308" s="20"/>
      <c r="U308" s="20"/>
      <c r="V308" s="20"/>
      <c r="W308" s="20"/>
      <c r="X308" s="20"/>
      <c r="Y308" s="20"/>
      <c r="Z308" s="20"/>
      <c r="AA308" s="10"/>
      <c r="AB308" s="10"/>
      <c r="AC308" s="10"/>
      <c r="AD308" s="11"/>
    </row>
    <row r="309" spans="1:30">
      <c r="A309" s="13"/>
      <c r="B309" s="131"/>
      <c r="C309" s="20"/>
      <c r="D309" s="20"/>
      <c r="E309" s="20"/>
      <c r="F309" s="20">
        <v>7</v>
      </c>
      <c r="G309" s="20">
        <v>141</v>
      </c>
      <c r="H309" s="20">
        <f t="shared" si="279"/>
        <v>4.9645390070921988E-2</v>
      </c>
      <c r="I309" s="20">
        <v>23</v>
      </c>
      <c r="J309" s="20">
        <v>83</v>
      </c>
      <c r="K309" s="20">
        <f t="shared" si="280"/>
        <v>0.27710843373493976</v>
      </c>
      <c r="L309" s="20"/>
      <c r="M309" s="20"/>
      <c r="N309" s="20"/>
      <c r="O309" s="20"/>
      <c r="P309" s="20"/>
      <c r="Q309" s="20"/>
      <c r="R309" s="20"/>
      <c r="S309" s="20"/>
      <c r="T309" s="20"/>
      <c r="U309" s="20"/>
      <c r="V309" s="20"/>
      <c r="W309" s="20"/>
      <c r="X309" s="20"/>
      <c r="Y309" s="20"/>
      <c r="Z309" s="20"/>
      <c r="AA309" s="10"/>
      <c r="AB309" s="10"/>
      <c r="AC309" s="10"/>
      <c r="AD309" s="11"/>
    </row>
    <row r="310" spans="1:30">
      <c r="A310" s="13"/>
      <c r="B310" s="131"/>
      <c r="C310" s="20"/>
      <c r="D310" s="20"/>
      <c r="E310" s="20"/>
      <c r="F310" s="20">
        <v>7</v>
      </c>
      <c r="G310" s="20">
        <v>149</v>
      </c>
      <c r="H310" s="20">
        <f t="shared" si="279"/>
        <v>4.6979865771812082E-2</v>
      </c>
      <c r="I310" s="20">
        <v>26</v>
      </c>
      <c r="J310" s="20">
        <v>68</v>
      </c>
      <c r="K310" s="20">
        <f t="shared" si="280"/>
        <v>0.38235294117647056</v>
      </c>
      <c r="L310" s="20"/>
      <c r="M310" s="20"/>
      <c r="N310" s="20"/>
      <c r="O310" s="20"/>
      <c r="P310" s="20"/>
      <c r="Q310" s="20"/>
      <c r="R310" s="20"/>
      <c r="S310" s="20"/>
      <c r="T310" s="20"/>
      <c r="U310" s="20"/>
      <c r="V310" s="20"/>
      <c r="W310" s="20"/>
      <c r="X310" s="20"/>
      <c r="Y310" s="20"/>
      <c r="Z310" s="20"/>
      <c r="AA310" s="10"/>
      <c r="AB310" s="10"/>
      <c r="AC310" s="10"/>
      <c r="AD310" s="11"/>
    </row>
    <row r="311" spans="1:30">
      <c r="A311" s="13"/>
      <c r="B311" s="131"/>
      <c r="C311" s="20"/>
      <c r="D311" s="20"/>
      <c r="E311" s="20"/>
      <c r="F311" s="20">
        <v>13</v>
      </c>
      <c r="G311" s="20">
        <v>149</v>
      </c>
      <c r="H311" s="20">
        <f t="shared" si="279"/>
        <v>8.7248322147651006E-2</v>
      </c>
      <c r="I311" s="20">
        <v>19</v>
      </c>
      <c r="J311" s="20">
        <v>85</v>
      </c>
      <c r="K311" s="20">
        <f t="shared" si="280"/>
        <v>0.22352941176470589</v>
      </c>
      <c r="L311" s="20"/>
      <c r="M311" s="20"/>
      <c r="N311" s="20"/>
      <c r="O311" s="20"/>
      <c r="P311" s="20"/>
      <c r="Q311" s="20"/>
      <c r="R311" s="20"/>
      <c r="S311" s="20"/>
      <c r="T311" s="20"/>
      <c r="U311" s="20"/>
      <c r="V311" s="20"/>
      <c r="W311" s="20"/>
      <c r="X311" s="20"/>
      <c r="Y311" s="20"/>
      <c r="Z311" s="20"/>
      <c r="AA311" s="10"/>
      <c r="AB311" s="10"/>
      <c r="AC311" s="10"/>
      <c r="AD311" s="11"/>
    </row>
    <row r="312" spans="1:30">
      <c r="A312" s="13"/>
      <c r="B312" s="131"/>
      <c r="C312" s="20"/>
      <c r="D312" s="20"/>
      <c r="E312" s="20"/>
      <c r="F312" s="20">
        <v>9</v>
      </c>
      <c r="G312" s="20">
        <v>146</v>
      </c>
      <c r="H312" s="20">
        <f t="shared" si="279"/>
        <v>6.1643835616438353E-2</v>
      </c>
      <c r="I312" s="20">
        <v>33</v>
      </c>
      <c r="J312" s="20">
        <v>87</v>
      </c>
      <c r="K312" s="20">
        <f t="shared" si="280"/>
        <v>0.37931034482758619</v>
      </c>
      <c r="L312" s="20"/>
      <c r="M312" s="20"/>
      <c r="N312" s="20"/>
      <c r="O312" s="20"/>
      <c r="P312" s="20"/>
      <c r="Q312" s="20"/>
      <c r="R312" s="20"/>
      <c r="S312" s="20"/>
      <c r="T312" s="20"/>
      <c r="U312" s="20"/>
      <c r="V312" s="20"/>
      <c r="W312" s="20"/>
      <c r="X312" s="20"/>
      <c r="Y312" s="20"/>
      <c r="Z312" s="20"/>
      <c r="AA312" s="10"/>
      <c r="AB312" s="10"/>
      <c r="AC312" s="10"/>
      <c r="AD312" s="11"/>
    </row>
    <row r="313" spans="1:30">
      <c r="A313" s="13"/>
      <c r="B313" s="131"/>
      <c r="C313" s="20"/>
      <c r="D313" s="20"/>
      <c r="E313" s="20"/>
      <c r="F313" s="20">
        <v>13</v>
      </c>
      <c r="G313" s="20">
        <v>127</v>
      </c>
      <c r="H313" s="20">
        <f t="shared" si="279"/>
        <v>0.10236220472440945</v>
      </c>
      <c r="I313" s="20">
        <v>23</v>
      </c>
      <c r="J313" s="20">
        <v>93</v>
      </c>
      <c r="K313" s="20">
        <f t="shared" si="280"/>
        <v>0.24731182795698925</v>
      </c>
      <c r="L313" s="20"/>
      <c r="M313" s="20"/>
      <c r="N313" s="20"/>
      <c r="O313" s="20"/>
      <c r="P313" s="20"/>
      <c r="Q313" s="20"/>
      <c r="R313" s="20"/>
      <c r="S313" s="20"/>
      <c r="T313" s="20"/>
      <c r="U313" s="20"/>
      <c r="V313" s="20"/>
      <c r="W313" s="20"/>
      <c r="X313" s="20"/>
      <c r="Y313" s="20"/>
      <c r="Z313" s="20"/>
      <c r="AA313" s="10"/>
      <c r="AB313" s="10"/>
      <c r="AC313" s="10"/>
      <c r="AD313" s="11"/>
    </row>
    <row r="314" spans="1:30">
      <c r="A314" s="13"/>
      <c r="B314" s="131"/>
      <c r="C314" s="20"/>
      <c r="D314" s="20"/>
      <c r="E314" s="20"/>
      <c r="F314" s="20">
        <v>7</v>
      </c>
      <c r="G314" s="20">
        <v>134</v>
      </c>
      <c r="H314" s="20">
        <f t="shared" si="279"/>
        <v>5.2238805970149252E-2</v>
      </c>
      <c r="I314" s="20">
        <v>19</v>
      </c>
      <c r="J314" s="20">
        <v>86</v>
      </c>
      <c r="K314" s="20">
        <f t="shared" si="280"/>
        <v>0.22093023255813954</v>
      </c>
      <c r="L314" s="20"/>
      <c r="M314" s="20"/>
      <c r="N314" s="20"/>
      <c r="O314" s="20"/>
      <c r="P314" s="20"/>
      <c r="Q314" s="20"/>
      <c r="R314" s="20"/>
      <c r="S314" s="20"/>
      <c r="T314" s="20"/>
      <c r="U314" s="20"/>
      <c r="V314" s="20"/>
      <c r="W314" s="20"/>
      <c r="X314" s="20"/>
      <c r="Y314" s="20"/>
      <c r="Z314" s="20"/>
      <c r="AA314" s="10"/>
      <c r="AB314" s="10"/>
      <c r="AC314" s="10"/>
      <c r="AD314" s="11"/>
    </row>
    <row r="315" spans="1:30">
      <c r="A315" s="13"/>
      <c r="B315" s="131"/>
      <c r="C315" s="20"/>
      <c r="D315" s="20"/>
      <c r="E315" s="20"/>
      <c r="F315" s="20">
        <v>14</v>
      </c>
      <c r="G315" s="20">
        <v>154</v>
      </c>
      <c r="H315" s="20">
        <f>F315/G315</f>
        <v>9.0909090909090912E-2</v>
      </c>
      <c r="I315" s="20">
        <v>23</v>
      </c>
      <c r="J315" s="20">
        <v>90</v>
      </c>
      <c r="K315" s="20">
        <f>I315/J315</f>
        <v>0.25555555555555554</v>
      </c>
      <c r="L315" s="20"/>
      <c r="M315" s="20"/>
      <c r="N315" s="20"/>
      <c r="O315" s="20"/>
      <c r="P315" s="20"/>
      <c r="Q315" s="20"/>
      <c r="R315" s="20"/>
      <c r="S315" s="20"/>
      <c r="T315" s="20"/>
      <c r="U315" s="20"/>
      <c r="V315" s="20"/>
      <c r="W315" s="20"/>
      <c r="X315" s="20"/>
      <c r="Y315" s="20"/>
      <c r="Z315" s="20"/>
      <c r="AA315" s="10"/>
      <c r="AB315" s="10"/>
      <c r="AC315" s="10"/>
      <c r="AD315" s="11"/>
    </row>
    <row r="316" spans="1:30">
      <c r="A316" s="13"/>
      <c r="B316" s="131"/>
      <c r="C316" s="20"/>
      <c r="D316" s="20"/>
      <c r="E316" s="20"/>
      <c r="F316" s="20">
        <v>14</v>
      </c>
      <c r="G316" s="20">
        <v>111</v>
      </c>
      <c r="H316" s="20">
        <f t="shared" ref="H316:H327" si="281">F316/G316</f>
        <v>0.12612612612612611</v>
      </c>
      <c r="I316" s="20">
        <v>18</v>
      </c>
      <c r="J316" s="20">
        <v>82</v>
      </c>
      <c r="K316" s="20">
        <f t="shared" ref="K316:K327" si="282">I316/J316</f>
        <v>0.21951219512195122</v>
      </c>
      <c r="L316" s="20"/>
      <c r="M316" s="20"/>
      <c r="N316" s="20"/>
      <c r="O316" s="20"/>
      <c r="P316" s="20"/>
      <c r="Q316" s="20"/>
      <c r="R316" s="20"/>
      <c r="S316" s="20"/>
      <c r="T316" s="20"/>
      <c r="U316" s="20"/>
      <c r="V316" s="20"/>
      <c r="W316" s="20"/>
      <c r="X316" s="20"/>
      <c r="Y316" s="20"/>
      <c r="Z316" s="20"/>
      <c r="AA316" s="10"/>
      <c r="AB316" s="10"/>
      <c r="AC316" s="10"/>
      <c r="AD316" s="11"/>
    </row>
    <row r="317" spans="1:30">
      <c r="A317" s="13"/>
      <c r="B317" s="131"/>
      <c r="C317" s="20"/>
      <c r="D317" s="20"/>
      <c r="E317" s="20"/>
      <c r="F317" s="20">
        <v>7</v>
      </c>
      <c r="G317" s="20">
        <v>161</v>
      </c>
      <c r="H317" s="20">
        <f t="shared" si="281"/>
        <v>4.3478260869565216E-2</v>
      </c>
      <c r="I317" s="20">
        <v>18</v>
      </c>
      <c r="J317" s="20">
        <v>96</v>
      </c>
      <c r="K317" s="20">
        <f t="shared" si="282"/>
        <v>0.1875</v>
      </c>
      <c r="L317" s="20"/>
      <c r="M317" s="20"/>
      <c r="N317" s="20"/>
      <c r="O317" s="20"/>
      <c r="P317" s="20"/>
      <c r="Q317" s="20"/>
      <c r="R317" s="20"/>
      <c r="S317" s="20"/>
      <c r="T317" s="20"/>
      <c r="U317" s="20"/>
      <c r="V317" s="20"/>
      <c r="W317" s="20"/>
      <c r="X317" s="20"/>
      <c r="Y317" s="20"/>
      <c r="Z317" s="20"/>
      <c r="AA317" s="10"/>
      <c r="AB317" s="10"/>
      <c r="AC317" s="10"/>
      <c r="AD317" s="11"/>
    </row>
    <row r="318" spans="1:30">
      <c r="A318" s="13"/>
      <c r="B318" s="131"/>
      <c r="C318" s="20"/>
      <c r="D318" s="20"/>
      <c r="E318" s="20"/>
      <c r="F318" s="20">
        <v>19</v>
      </c>
      <c r="G318" s="20">
        <v>127</v>
      </c>
      <c r="H318" s="20">
        <f t="shared" si="281"/>
        <v>0.14960629921259844</v>
      </c>
      <c r="I318" s="20">
        <v>18</v>
      </c>
      <c r="J318" s="20">
        <v>71</v>
      </c>
      <c r="K318" s="20">
        <f t="shared" si="282"/>
        <v>0.25352112676056338</v>
      </c>
      <c r="L318" s="20"/>
      <c r="M318" s="20"/>
      <c r="N318" s="20"/>
      <c r="O318" s="20"/>
      <c r="P318" s="20"/>
      <c r="Q318" s="20"/>
      <c r="R318" s="20"/>
      <c r="S318" s="20"/>
      <c r="T318" s="20"/>
      <c r="U318" s="20"/>
      <c r="V318" s="20"/>
      <c r="W318" s="20"/>
      <c r="X318" s="20"/>
      <c r="Y318" s="20"/>
      <c r="Z318" s="20"/>
      <c r="AA318" s="10"/>
      <c r="AB318" s="10"/>
      <c r="AC318" s="10"/>
      <c r="AD318" s="11"/>
    </row>
    <row r="319" spans="1:30">
      <c r="A319" s="13"/>
      <c r="B319" s="131"/>
      <c r="C319" s="20"/>
      <c r="D319" s="20"/>
      <c r="E319" s="20"/>
      <c r="F319" s="20">
        <v>14</v>
      </c>
      <c r="G319" s="20">
        <v>104</v>
      </c>
      <c r="H319" s="20">
        <f t="shared" si="281"/>
        <v>0.13461538461538461</v>
      </c>
      <c r="I319" s="20">
        <v>19</v>
      </c>
      <c r="J319" s="20">
        <v>109</v>
      </c>
      <c r="K319" s="20">
        <f t="shared" si="282"/>
        <v>0.1743119266055046</v>
      </c>
      <c r="L319" s="20"/>
      <c r="M319" s="20"/>
      <c r="N319" s="20"/>
      <c r="O319" s="20"/>
      <c r="P319" s="20"/>
      <c r="Q319" s="20"/>
      <c r="R319" s="20"/>
      <c r="S319" s="20"/>
      <c r="T319" s="20"/>
      <c r="U319" s="20"/>
      <c r="V319" s="20"/>
      <c r="W319" s="20"/>
      <c r="X319" s="20"/>
      <c r="Y319" s="20"/>
      <c r="Z319" s="20"/>
      <c r="AA319" s="10"/>
      <c r="AB319" s="10"/>
      <c r="AC319" s="10"/>
      <c r="AD319" s="11"/>
    </row>
    <row r="320" spans="1:30">
      <c r="A320" s="13"/>
      <c r="B320" s="131"/>
      <c r="C320" s="20"/>
      <c r="D320" s="20"/>
      <c r="E320" s="20"/>
      <c r="F320" s="20">
        <v>9</v>
      </c>
      <c r="G320" s="20">
        <v>138</v>
      </c>
      <c r="H320" s="20">
        <f t="shared" si="281"/>
        <v>6.5217391304347824E-2</v>
      </c>
      <c r="I320" s="20">
        <v>14</v>
      </c>
      <c r="J320" s="20">
        <v>87</v>
      </c>
      <c r="K320" s="20">
        <f t="shared" si="282"/>
        <v>0.16091954022988506</v>
      </c>
      <c r="L320" s="20"/>
      <c r="M320" s="20"/>
      <c r="N320" s="20"/>
      <c r="O320" s="20"/>
      <c r="P320" s="20"/>
      <c r="Q320" s="20"/>
      <c r="R320" s="20"/>
      <c r="S320" s="20"/>
      <c r="T320" s="20"/>
      <c r="U320" s="20"/>
      <c r="V320" s="20"/>
      <c r="W320" s="20"/>
      <c r="X320" s="20"/>
      <c r="Y320" s="20"/>
      <c r="Z320" s="20"/>
      <c r="AA320" s="10"/>
      <c r="AB320" s="10"/>
      <c r="AC320" s="10"/>
      <c r="AD320" s="11"/>
    </row>
    <row r="321" spans="1:30">
      <c r="A321" s="13"/>
      <c r="B321" s="131"/>
      <c r="C321" s="20"/>
      <c r="D321" s="20"/>
      <c r="E321" s="20"/>
      <c r="F321" s="20">
        <v>9</v>
      </c>
      <c r="G321" s="20">
        <v>112</v>
      </c>
      <c r="H321" s="20">
        <f t="shared" si="281"/>
        <v>8.0357142857142863E-2</v>
      </c>
      <c r="I321" s="20">
        <v>31</v>
      </c>
      <c r="J321" s="20">
        <v>93</v>
      </c>
      <c r="K321" s="20">
        <f t="shared" si="282"/>
        <v>0.33333333333333331</v>
      </c>
      <c r="L321" s="20"/>
      <c r="M321" s="20"/>
      <c r="N321" s="20"/>
      <c r="O321" s="20"/>
      <c r="P321" s="20"/>
      <c r="Q321" s="20"/>
      <c r="R321" s="20"/>
      <c r="S321" s="20"/>
      <c r="T321" s="20"/>
      <c r="U321" s="20"/>
      <c r="V321" s="20"/>
      <c r="W321" s="20"/>
      <c r="X321" s="20"/>
      <c r="Y321" s="20"/>
      <c r="Z321" s="20"/>
      <c r="AA321" s="10"/>
      <c r="AB321" s="10"/>
      <c r="AC321" s="10"/>
      <c r="AD321" s="11"/>
    </row>
    <row r="322" spans="1:30">
      <c r="A322" s="13"/>
      <c r="B322" s="131"/>
      <c r="C322" s="20"/>
      <c r="D322" s="20"/>
      <c r="E322" s="20"/>
      <c r="F322" s="20">
        <v>14</v>
      </c>
      <c r="G322" s="20">
        <v>135</v>
      </c>
      <c r="H322" s="20">
        <f t="shared" si="281"/>
        <v>0.1037037037037037</v>
      </c>
      <c r="I322" s="20">
        <v>20</v>
      </c>
      <c r="J322" s="20">
        <v>94</v>
      </c>
      <c r="K322" s="20">
        <f t="shared" si="282"/>
        <v>0.21276595744680851</v>
      </c>
      <c r="L322" s="20"/>
      <c r="M322" s="20"/>
      <c r="N322" s="20"/>
      <c r="O322" s="20"/>
      <c r="P322" s="20"/>
      <c r="Q322" s="20"/>
      <c r="R322" s="20"/>
      <c r="S322" s="20"/>
      <c r="T322" s="20"/>
      <c r="U322" s="20"/>
      <c r="V322" s="20"/>
      <c r="W322" s="20"/>
      <c r="X322" s="20"/>
      <c r="Y322" s="20"/>
      <c r="Z322" s="20"/>
      <c r="AA322" s="10"/>
      <c r="AB322" s="10"/>
      <c r="AC322" s="10"/>
      <c r="AD322" s="11"/>
    </row>
    <row r="323" spans="1:30">
      <c r="A323" s="13"/>
      <c r="B323" s="131"/>
      <c r="C323" s="20"/>
      <c r="D323" s="20"/>
      <c r="E323" s="20"/>
      <c r="F323" s="20">
        <v>13</v>
      </c>
      <c r="G323" s="20">
        <v>92</v>
      </c>
      <c r="H323" s="20">
        <f t="shared" si="281"/>
        <v>0.14130434782608695</v>
      </c>
      <c r="I323" s="20">
        <v>20</v>
      </c>
      <c r="J323" s="20">
        <v>104</v>
      </c>
      <c r="K323" s="20">
        <f t="shared" si="282"/>
        <v>0.19230769230769232</v>
      </c>
      <c r="L323" s="20"/>
      <c r="M323" s="20"/>
      <c r="N323" s="20"/>
      <c r="O323" s="20"/>
      <c r="P323" s="20"/>
      <c r="Q323" s="20"/>
      <c r="R323" s="20"/>
      <c r="S323" s="20"/>
      <c r="T323" s="20"/>
      <c r="U323" s="20"/>
      <c r="V323" s="20"/>
      <c r="W323" s="20"/>
      <c r="X323" s="20"/>
      <c r="Y323" s="20"/>
      <c r="Z323" s="20"/>
      <c r="AA323" s="10"/>
      <c r="AB323" s="10"/>
      <c r="AC323" s="10"/>
      <c r="AD323" s="11"/>
    </row>
    <row r="324" spans="1:30">
      <c r="A324" s="13"/>
      <c r="B324" s="131"/>
      <c r="C324" s="20"/>
      <c r="D324" s="20"/>
      <c r="E324" s="20"/>
      <c r="F324" s="20">
        <v>20</v>
      </c>
      <c r="G324" s="20">
        <v>141</v>
      </c>
      <c r="H324" s="20">
        <f t="shared" si="281"/>
        <v>0.14184397163120568</v>
      </c>
      <c r="I324" s="20">
        <v>18</v>
      </c>
      <c r="J324" s="20">
        <v>79</v>
      </c>
      <c r="K324" s="20">
        <f t="shared" si="282"/>
        <v>0.22784810126582278</v>
      </c>
      <c r="L324" s="20"/>
      <c r="M324" s="20"/>
      <c r="N324" s="20"/>
      <c r="O324" s="20"/>
      <c r="P324" s="20"/>
      <c r="Q324" s="20"/>
      <c r="R324" s="20"/>
      <c r="S324" s="20"/>
      <c r="T324" s="20"/>
      <c r="U324" s="20"/>
      <c r="V324" s="20"/>
      <c r="W324" s="20"/>
      <c r="X324" s="20"/>
      <c r="Y324" s="20"/>
      <c r="Z324" s="20"/>
      <c r="AA324" s="10"/>
      <c r="AB324" s="10"/>
      <c r="AC324" s="10"/>
      <c r="AD324" s="11"/>
    </row>
    <row r="325" spans="1:30">
      <c r="A325" s="13"/>
      <c r="B325" s="131"/>
      <c r="C325" s="20"/>
      <c r="D325" s="20"/>
      <c r="E325" s="20"/>
      <c r="F325" s="20">
        <v>14</v>
      </c>
      <c r="G325" s="20">
        <v>100</v>
      </c>
      <c r="H325" s="20">
        <f t="shared" si="281"/>
        <v>0.14000000000000001</v>
      </c>
      <c r="I325" s="20">
        <v>23</v>
      </c>
      <c r="J325" s="20">
        <v>98</v>
      </c>
      <c r="K325" s="20">
        <f t="shared" si="282"/>
        <v>0.23469387755102042</v>
      </c>
      <c r="L325" s="20"/>
      <c r="M325" s="20"/>
      <c r="N325" s="20"/>
      <c r="O325" s="20"/>
      <c r="P325" s="20"/>
      <c r="Q325" s="20"/>
      <c r="R325" s="20"/>
      <c r="S325" s="20"/>
      <c r="T325" s="20"/>
      <c r="U325" s="20"/>
      <c r="V325" s="20"/>
      <c r="W325" s="20"/>
      <c r="X325" s="20"/>
      <c r="Y325" s="20"/>
      <c r="Z325" s="20"/>
      <c r="AA325" s="10"/>
      <c r="AB325" s="10"/>
      <c r="AC325" s="10"/>
      <c r="AD325" s="11"/>
    </row>
    <row r="326" spans="1:30">
      <c r="A326" s="13"/>
      <c r="B326" s="131"/>
      <c r="C326" s="20"/>
      <c r="D326" s="20"/>
      <c r="E326" s="20"/>
      <c r="F326" s="20">
        <v>9</v>
      </c>
      <c r="G326" s="20">
        <v>99</v>
      </c>
      <c r="H326" s="20">
        <f t="shared" si="281"/>
        <v>9.0909090909090912E-2</v>
      </c>
      <c r="I326" s="20">
        <v>18</v>
      </c>
      <c r="J326" s="20">
        <v>86</v>
      </c>
      <c r="K326" s="20">
        <f t="shared" si="282"/>
        <v>0.20930232558139536</v>
      </c>
      <c r="L326" s="20"/>
      <c r="M326" s="20"/>
      <c r="N326" s="20"/>
      <c r="O326" s="20"/>
      <c r="P326" s="20"/>
      <c r="Q326" s="20"/>
      <c r="R326" s="20"/>
      <c r="S326" s="20"/>
      <c r="T326" s="20"/>
      <c r="U326" s="20"/>
      <c r="V326" s="20"/>
      <c r="W326" s="20"/>
      <c r="X326" s="20"/>
      <c r="Y326" s="20"/>
      <c r="Z326" s="20"/>
      <c r="AA326" s="10"/>
      <c r="AB326" s="10"/>
      <c r="AC326" s="10"/>
      <c r="AD326" s="11"/>
    </row>
    <row r="327" spans="1:30">
      <c r="A327" s="13"/>
      <c r="B327" s="131"/>
      <c r="C327" s="20"/>
      <c r="D327" s="20"/>
      <c r="E327" s="20"/>
      <c r="F327" s="20">
        <v>9</v>
      </c>
      <c r="G327" s="20">
        <v>133</v>
      </c>
      <c r="H327" s="20">
        <f t="shared" si="281"/>
        <v>6.7669172932330823E-2</v>
      </c>
      <c r="I327" s="20">
        <v>18</v>
      </c>
      <c r="J327" s="20">
        <v>56</v>
      </c>
      <c r="K327" s="20">
        <f t="shared" si="282"/>
        <v>0.32142857142857145</v>
      </c>
      <c r="L327" s="20"/>
      <c r="M327" s="20"/>
      <c r="N327" s="20"/>
      <c r="O327" s="20"/>
      <c r="P327" s="20"/>
      <c r="Q327" s="20"/>
      <c r="R327" s="20"/>
      <c r="S327" s="20"/>
      <c r="T327" s="20"/>
      <c r="U327" s="20"/>
      <c r="V327" s="20"/>
      <c r="W327" s="20"/>
      <c r="X327" s="20"/>
      <c r="Y327" s="20"/>
      <c r="Z327" s="20"/>
      <c r="AA327" s="10"/>
      <c r="AB327" s="10"/>
      <c r="AC327" s="10"/>
      <c r="AD327" s="11"/>
    </row>
    <row r="328" spans="1:30">
      <c r="A328" s="13"/>
      <c r="B328" s="131"/>
      <c r="C328" s="20"/>
      <c r="D328" s="20"/>
      <c r="E328" s="20"/>
      <c r="F328" s="20">
        <v>13</v>
      </c>
      <c r="G328" s="20">
        <v>122</v>
      </c>
      <c r="H328" s="20">
        <f>F328/G328</f>
        <v>0.10655737704918032</v>
      </c>
      <c r="I328" s="20">
        <v>25</v>
      </c>
      <c r="J328" s="20">
        <v>104</v>
      </c>
      <c r="K328" s="20">
        <f>I328/J328</f>
        <v>0.24038461538461539</v>
      </c>
      <c r="L328" s="20"/>
      <c r="M328" s="20"/>
      <c r="N328" s="20"/>
      <c r="O328" s="20"/>
      <c r="P328" s="20"/>
      <c r="Q328" s="20"/>
      <c r="R328" s="20"/>
      <c r="S328" s="20"/>
      <c r="T328" s="20"/>
      <c r="U328" s="20"/>
      <c r="V328" s="20"/>
      <c r="W328" s="20"/>
      <c r="X328" s="20"/>
      <c r="Y328" s="20"/>
      <c r="Z328" s="20"/>
      <c r="AA328" s="10"/>
      <c r="AB328" s="10"/>
      <c r="AC328" s="10"/>
      <c r="AD328" s="11"/>
    </row>
    <row r="329" spans="1:30">
      <c r="A329" s="13"/>
      <c r="B329" s="131"/>
      <c r="C329" s="20"/>
      <c r="D329" s="20"/>
      <c r="E329" s="20"/>
      <c r="F329" s="20">
        <v>14</v>
      </c>
      <c r="G329" s="20">
        <v>114</v>
      </c>
      <c r="H329" s="20">
        <f t="shared" ref="H329:H331" si="283">F329/G329</f>
        <v>0.12280701754385964</v>
      </c>
      <c r="I329" s="20">
        <v>19</v>
      </c>
      <c r="J329" s="20">
        <v>73</v>
      </c>
      <c r="K329" s="20">
        <f t="shared" ref="K329:K337" si="284">I329/J329</f>
        <v>0.26027397260273971</v>
      </c>
      <c r="L329" s="20"/>
      <c r="M329" s="20"/>
      <c r="N329" s="20"/>
      <c r="O329" s="20"/>
      <c r="P329" s="20"/>
      <c r="Q329" s="20"/>
      <c r="R329" s="20"/>
      <c r="S329" s="20"/>
      <c r="T329" s="20"/>
      <c r="U329" s="20"/>
      <c r="V329" s="20"/>
      <c r="W329" s="20"/>
      <c r="X329" s="20"/>
      <c r="Y329" s="20"/>
      <c r="Z329" s="20"/>
      <c r="AA329" s="10"/>
      <c r="AB329" s="10"/>
      <c r="AC329" s="10"/>
      <c r="AD329" s="11"/>
    </row>
    <row r="330" spans="1:30">
      <c r="A330" s="13"/>
      <c r="B330" s="131"/>
      <c r="C330" s="20"/>
      <c r="D330" s="20"/>
      <c r="E330" s="20"/>
      <c r="F330" s="20">
        <v>19</v>
      </c>
      <c r="G330" s="20">
        <v>127</v>
      </c>
      <c r="H330" s="20">
        <f t="shared" si="283"/>
        <v>0.14960629921259844</v>
      </c>
      <c r="I330" s="20">
        <v>13</v>
      </c>
      <c r="J330" s="20">
        <v>71</v>
      </c>
      <c r="K330" s="20">
        <f t="shared" si="284"/>
        <v>0.18309859154929578</v>
      </c>
      <c r="L330" s="20"/>
      <c r="M330" s="20"/>
      <c r="N330" s="20"/>
      <c r="O330" s="20"/>
      <c r="P330" s="20"/>
      <c r="Q330" s="20"/>
      <c r="R330" s="20"/>
      <c r="S330" s="20"/>
      <c r="T330" s="20"/>
      <c r="U330" s="20"/>
      <c r="V330" s="20"/>
      <c r="W330" s="20"/>
      <c r="X330" s="20"/>
      <c r="Y330" s="20"/>
      <c r="Z330" s="20"/>
      <c r="AA330" s="10"/>
      <c r="AB330" s="10"/>
      <c r="AC330" s="10"/>
      <c r="AD330" s="11"/>
    </row>
    <row r="331" spans="1:30">
      <c r="A331" s="13"/>
      <c r="B331" s="131"/>
      <c r="C331" s="20"/>
      <c r="D331" s="20"/>
      <c r="E331" s="20"/>
      <c r="F331" s="20">
        <v>18</v>
      </c>
      <c r="G331" s="20">
        <v>125</v>
      </c>
      <c r="H331" s="20">
        <f t="shared" si="283"/>
        <v>0.14399999999999999</v>
      </c>
      <c r="I331" s="20">
        <v>7</v>
      </c>
      <c r="J331" s="20">
        <v>61</v>
      </c>
      <c r="K331" s="20">
        <f t="shared" si="284"/>
        <v>0.11475409836065574</v>
      </c>
      <c r="L331" s="20"/>
      <c r="M331" s="20"/>
      <c r="N331" s="20"/>
      <c r="O331" s="20"/>
      <c r="P331" s="20"/>
      <c r="Q331" s="20"/>
      <c r="R331" s="20"/>
      <c r="S331" s="20"/>
      <c r="T331" s="20"/>
      <c r="U331" s="20"/>
      <c r="V331" s="20"/>
      <c r="W331" s="20"/>
      <c r="X331" s="20"/>
      <c r="Y331" s="20"/>
      <c r="Z331" s="20"/>
      <c r="AA331" s="10"/>
      <c r="AB331" s="10"/>
      <c r="AC331" s="10"/>
      <c r="AD331" s="11"/>
    </row>
    <row r="332" spans="1:30">
      <c r="A332" s="13"/>
      <c r="B332" s="131"/>
      <c r="C332" s="20"/>
      <c r="D332" s="20"/>
      <c r="E332" s="20"/>
      <c r="F332" s="20"/>
      <c r="G332" s="20"/>
      <c r="H332" s="20"/>
      <c r="I332" s="20">
        <v>18</v>
      </c>
      <c r="J332" s="20">
        <v>83</v>
      </c>
      <c r="K332" s="20">
        <f t="shared" si="284"/>
        <v>0.21686746987951808</v>
      </c>
      <c r="L332" s="20"/>
      <c r="M332" s="20"/>
      <c r="N332" s="20"/>
      <c r="O332" s="20"/>
      <c r="P332" s="20"/>
      <c r="Q332" s="20"/>
      <c r="R332" s="20"/>
      <c r="S332" s="20"/>
      <c r="T332" s="20"/>
      <c r="U332" s="20"/>
      <c r="V332" s="20"/>
      <c r="W332" s="20"/>
      <c r="X332" s="20"/>
      <c r="Y332" s="20"/>
      <c r="Z332" s="20"/>
      <c r="AA332" s="10"/>
      <c r="AB332" s="10"/>
      <c r="AC332" s="10"/>
      <c r="AD332" s="11"/>
    </row>
    <row r="333" spans="1:30">
      <c r="A333" s="13"/>
      <c r="B333" s="131"/>
      <c r="C333" s="20"/>
      <c r="D333" s="20"/>
      <c r="E333" s="20"/>
      <c r="F333" s="20"/>
      <c r="G333" s="20"/>
      <c r="H333" s="20"/>
      <c r="I333" s="20">
        <v>14</v>
      </c>
      <c r="J333" s="20">
        <v>83</v>
      </c>
      <c r="K333" s="20">
        <f t="shared" si="284"/>
        <v>0.16867469879518071</v>
      </c>
      <c r="L333" s="20"/>
      <c r="M333" s="20"/>
      <c r="N333" s="20"/>
      <c r="O333" s="20"/>
      <c r="P333" s="20"/>
      <c r="Q333" s="20"/>
      <c r="R333" s="20"/>
      <c r="S333" s="20"/>
      <c r="T333" s="20"/>
      <c r="U333" s="20"/>
      <c r="V333" s="20"/>
      <c r="W333" s="20"/>
      <c r="X333" s="20"/>
      <c r="Y333" s="20"/>
      <c r="Z333" s="20"/>
      <c r="AA333" s="10"/>
      <c r="AB333" s="10"/>
      <c r="AC333" s="10"/>
      <c r="AD333" s="11"/>
    </row>
    <row r="334" spans="1:30">
      <c r="A334" s="13"/>
      <c r="B334" s="131"/>
      <c r="C334" s="20"/>
      <c r="D334" s="20"/>
      <c r="E334" s="20"/>
      <c r="F334" s="20"/>
      <c r="G334" s="20"/>
      <c r="H334" s="20"/>
      <c r="I334" s="20">
        <v>14</v>
      </c>
      <c r="J334" s="20">
        <v>98</v>
      </c>
      <c r="K334" s="20">
        <f t="shared" si="284"/>
        <v>0.14285714285714285</v>
      </c>
      <c r="L334" s="20"/>
      <c r="M334" s="20"/>
      <c r="N334" s="20"/>
      <c r="O334" s="20"/>
      <c r="P334" s="20"/>
      <c r="Q334" s="20"/>
      <c r="R334" s="20"/>
      <c r="S334" s="20"/>
      <c r="T334" s="20"/>
      <c r="U334" s="20"/>
      <c r="V334" s="20"/>
      <c r="W334" s="20"/>
      <c r="X334" s="20"/>
      <c r="Y334" s="20"/>
      <c r="Z334" s="20"/>
      <c r="AA334" s="10"/>
      <c r="AB334" s="10"/>
      <c r="AC334" s="10"/>
      <c r="AD334" s="11"/>
    </row>
    <row r="335" spans="1:30">
      <c r="A335" s="13"/>
      <c r="B335" s="131"/>
      <c r="C335" s="20"/>
      <c r="D335" s="20"/>
      <c r="E335" s="20"/>
      <c r="F335" s="20"/>
      <c r="G335" s="20"/>
      <c r="H335" s="20"/>
      <c r="I335" s="20">
        <v>20</v>
      </c>
      <c r="J335" s="20">
        <v>75</v>
      </c>
      <c r="K335" s="20">
        <f t="shared" si="284"/>
        <v>0.26666666666666666</v>
      </c>
      <c r="L335" s="20"/>
      <c r="M335" s="20"/>
      <c r="N335" s="20"/>
      <c r="O335" s="20"/>
      <c r="P335" s="20"/>
      <c r="Q335" s="20"/>
      <c r="R335" s="20"/>
      <c r="S335" s="20"/>
      <c r="T335" s="20"/>
      <c r="U335" s="20"/>
      <c r="V335" s="20"/>
      <c r="W335" s="20"/>
      <c r="X335" s="20"/>
      <c r="Y335" s="20"/>
      <c r="Z335" s="20"/>
      <c r="AA335" s="10"/>
      <c r="AB335" s="10"/>
      <c r="AC335" s="10"/>
      <c r="AD335" s="11"/>
    </row>
    <row r="336" spans="1:30">
      <c r="A336" s="13"/>
      <c r="B336" s="131"/>
      <c r="C336" s="20"/>
      <c r="D336" s="20"/>
      <c r="E336" s="20"/>
      <c r="F336" s="20"/>
      <c r="G336" s="20"/>
      <c r="H336" s="20"/>
      <c r="I336" s="20">
        <v>26</v>
      </c>
      <c r="J336" s="20">
        <v>79</v>
      </c>
      <c r="K336" s="20">
        <f t="shared" si="284"/>
        <v>0.32911392405063289</v>
      </c>
      <c r="L336" s="20"/>
      <c r="M336" s="20"/>
      <c r="N336" s="20"/>
      <c r="O336" s="20"/>
      <c r="P336" s="20"/>
      <c r="Q336" s="20"/>
      <c r="R336" s="20"/>
      <c r="S336" s="20"/>
      <c r="T336" s="20"/>
      <c r="U336" s="20"/>
      <c r="V336" s="20"/>
      <c r="W336" s="20"/>
      <c r="X336" s="20"/>
      <c r="Y336" s="20"/>
      <c r="Z336" s="20"/>
      <c r="AA336" s="10"/>
      <c r="AB336" s="10"/>
      <c r="AC336" s="10"/>
      <c r="AD336" s="11"/>
    </row>
    <row r="337" spans="1:30">
      <c r="A337" s="13"/>
      <c r="B337" s="131"/>
      <c r="C337" s="20"/>
      <c r="D337" s="20"/>
      <c r="E337" s="20"/>
      <c r="F337" s="20"/>
      <c r="G337" s="20"/>
      <c r="H337" s="20"/>
      <c r="I337" s="20">
        <v>20</v>
      </c>
      <c r="J337" s="20">
        <v>92</v>
      </c>
      <c r="K337" s="20">
        <f t="shared" si="284"/>
        <v>0.21739130434782608</v>
      </c>
      <c r="L337" s="20"/>
      <c r="M337" s="20"/>
      <c r="N337" s="20"/>
      <c r="O337" s="20"/>
      <c r="P337" s="20"/>
      <c r="Q337" s="20"/>
      <c r="R337" s="20"/>
      <c r="S337" s="20"/>
      <c r="T337" s="20"/>
      <c r="U337" s="20"/>
      <c r="V337" s="20"/>
      <c r="W337" s="20"/>
      <c r="X337" s="20"/>
      <c r="Y337" s="20"/>
      <c r="Z337" s="20"/>
      <c r="AA337" s="10"/>
      <c r="AB337" s="10"/>
      <c r="AC337" s="10"/>
      <c r="AD337" s="11"/>
    </row>
    <row r="338" spans="1:30">
      <c r="A338" s="13"/>
      <c r="B338" s="131"/>
      <c r="C338" s="20"/>
      <c r="D338" s="20"/>
      <c r="E338" s="20"/>
      <c r="F338" s="20"/>
      <c r="G338" s="20"/>
      <c r="H338" s="20"/>
      <c r="I338" s="20"/>
      <c r="J338" s="20"/>
      <c r="K338" s="20"/>
      <c r="L338" s="20"/>
      <c r="M338" s="20"/>
      <c r="N338" s="20"/>
      <c r="O338" s="20"/>
      <c r="P338" s="20"/>
      <c r="Q338" s="20"/>
      <c r="R338" s="20"/>
      <c r="S338" s="20"/>
      <c r="T338" s="20"/>
      <c r="U338" s="20"/>
      <c r="V338" s="20"/>
      <c r="W338" s="20"/>
      <c r="X338" s="20"/>
      <c r="Y338" s="20"/>
      <c r="Z338" s="20"/>
      <c r="AA338" s="10"/>
      <c r="AB338" s="10"/>
      <c r="AC338" s="10"/>
      <c r="AD338" s="11"/>
    </row>
    <row r="339" spans="1:30">
      <c r="A339" s="13"/>
      <c r="B339" s="4" t="s">
        <v>16</v>
      </c>
      <c r="C339" s="23"/>
      <c r="D339" s="23"/>
      <c r="E339" s="20">
        <f>AVERAGE(E199:E338)</f>
        <v>0.10901839999535162</v>
      </c>
      <c r="F339" s="23"/>
      <c r="G339" s="23"/>
      <c r="H339" s="20">
        <f>AVERAGE(H199:H338)</f>
        <v>0.1073346288606799</v>
      </c>
      <c r="I339" s="23"/>
      <c r="J339" s="23"/>
      <c r="K339" s="20">
        <f>AVERAGE(K199:K338)</f>
        <v>0.23008254917084014</v>
      </c>
      <c r="L339" s="23"/>
      <c r="M339" s="23"/>
      <c r="N339" s="20">
        <f>AVERAGE(N199:N338)</f>
        <v>0.12824739475364225</v>
      </c>
      <c r="O339" s="23"/>
      <c r="P339" s="23"/>
      <c r="Q339" s="20">
        <f>AVERAGE(Q199:Q338)</f>
        <v>0.20523512358327847</v>
      </c>
      <c r="R339" s="23"/>
      <c r="S339" s="23"/>
      <c r="T339" s="20">
        <f>AVERAGE(T199:T338)</f>
        <v>0.10148448411995012</v>
      </c>
      <c r="U339" s="23"/>
      <c r="V339" s="23"/>
      <c r="W339" s="20">
        <f>AVERAGE(W199:W338)</f>
        <v>0.10598485993439069</v>
      </c>
      <c r="X339" s="23"/>
      <c r="Y339" s="23"/>
      <c r="Z339" s="20">
        <f>AVERAGE(Z199:Z338)</f>
        <v>0.10839203121469461</v>
      </c>
      <c r="AA339" s="10"/>
      <c r="AB339" s="10"/>
      <c r="AC339" s="10"/>
      <c r="AD339" s="11"/>
    </row>
    <row r="340" spans="1:30" ht="17" thickBot="1">
      <c r="A340" s="13"/>
      <c r="B340" s="5" t="s">
        <v>17</v>
      </c>
      <c r="C340" s="24"/>
      <c r="D340" s="24"/>
      <c r="E340" s="25">
        <f>STDEV(E199:E338)/SQRT(COUNT(E199:E338))</f>
        <v>4.4391049203321127E-3</v>
      </c>
      <c r="F340" s="24"/>
      <c r="G340" s="24"/>
      <c r="H340" s="25">
        <f>STDEV(H199:H338)/SQRT(COUNT(H199:H338))</f>
        <v>3.4216095342163339E-3</v>
      </c>
      <c r="I340" s="24"/>
      <c r="J340" s="24"/>
      <c r="K340" s="25">
        <f>STDEV(K199:K338)/SQRT(COUNT(K199:K338))</f>
        <v>7.6766605053293011E-3</v>
      </c>
      <c r="L340" s="24"/>
      <c r="M340" s="24"/>
      <c r="N340" s="25">
        <f>STDEV(N199:N338)/SQRT(COUNT(N199:N338))</f>
        <v>4.8631748451420289E-3</v>
      </c>
      <c r="O340" s="24"/>
      <c r="P340" s="24"/>
      <c r="Q340" s="25">
        <f>STDEV(Q199:Q338)/SQRT(COUNT(Q199:Q338))</f>
        <v>9.3043912776717523E-3</v>
      </c>
      <c r="R340" s="24"/>
      <c r="S340" s="24"/>
      <c r="T340" s="25">
        <f>STDEV(T199:T338)/SQRT(COUNT(T199:T338))</f>
        <v>4.6970021641168647E-3</v>
      </c>
      <c r="U340" s="24"/>
      <c r="V340" s="24"/>
      <c r="W340" s="25">
        <f>STDEV(W199:W338)/SQRT(COUNT(W199:W338))</f>
        <v>4.3900231350861444E-3</v>
      </c>
      <c r="X340" s="24"/>
      <c r="Y340" s="24"/>
      <c r="Z340" s="25">
        <f>STDEV(Z199:Z338)/SQRT(COUNT(Z199:Z338))</f>
        <v>5.0027956225905364E-3</v>
      </c>
      <c r="AA340" s="6"/>
      <c r="AB340" s="6"/>
      <c r="AC340" s="6"/>
      <c r="AD340" s="12"/>
    </row>
    <row r="341" spans="1:30">
      <c r="A341" s="13"/>
      <c r="B341" s="132"/>
      <c r="C341" s="16"/>
      <c r="D341" s="16"/>
      <c r="E341" s="16"/>
      <c r="F341" s="16"/>
      <c r="G341" s="16"/>
      <c r="H341" s="16"/>
      <c r="I341" s="16"/>
      <c r="J341" s="16"/>
      <c r="K341" s="16"/>
      <c r="L341" s="16"/>
      <c r="M341" s="16"/>
      <c r="N341" s="16"/>
      <c r="O341" s="16"/>
      <c r="P341" s="16"/>
      <c r="Q341" s="16"/>
      <c r="R341" s="16"/>
      <c r="S341" s="16"/>
      <c r="T341" s="16"/>
      <c r="U341" s="16"/>
      <c r="V341" s="16"/>
      <c r="W341" s="16"/>
      <c r="X341" s="16"/>
      <c r="Y341" s="16"/>
      <c r="Z341" s="16"/>
    </row>
    <row r="342" spans="1:30" s="28" customFormat="1" ht="25" thickBot="1">
      <c r="A342" s="3" t="s">
        <v>3</v>
      </c>
      <c r="B342" s="152" t="s">
        <v>169</v>
      </c>
      <c r="N342"/>
      <c r="O342"/>
      <c r="P342"/>
      <c r="Q342"/>
      <c r="R342"/>
      <c r="S342"/>
      <c r="T342"/>
      <c r="U342"/>
      <c r="V342"/>
      <c r="W342"/>
      <c r="X342"/>
      <c r="Y342"/>
      <c r="Z342"/>
      <c r="AA342"/>
    </row>
    <row r="343" spans="1:30" ht="20" customHeight="1">
      <c r="B343" s="18"/>
      <c r="C343" s="386" t="s">
        <v>35</v>
      </c>
      <c r="D343" s="378"/>
      <c r="E343" s="378"/>
      <c r="F343" s="386" t="s">
        <v>36</v>
      </c>
      <c r="G343" s="378"/>
      <c r="H343" s="378"/>
      <c r="I343" s="7"/>
      <c r="J343" s="17"/>
      <c r="K343" s="17"/>
      <c r="L343" s="147"/>
    </row>
    <row r="344" spans="1:30">
      <c r="B344" s="131" t="s">
        <v>168</v>
      </c>
      <c r="C344" s="8" t="s">
        <v>4</v>
      </c>
      <c r="D344" s="9" t="s">
        <v>5</v>
      </c>
      <c r="E344" s="9" t="s">
        <v>6</v>
      </c>
      <c r="F344" s="8" t="s">
        <v>4</v>
      </c>
      <c r="G344" s="9" t="s">
        <v>5</v>
      </c>
      <c r="H344" s="9" t="s">
        <v>6</v>
      </c>
      <c r="I344" s="8"/>
      <c r="J344" s="10"/>
      <c r="K344" s="10"/>
      <c r="L344" s="11"/>
    </row>
    <row r="345" spans="1:30">
      <c r="B345" s="131">
        <v>1</v>
      </c>
      <c r="C345" s="107">
        <v>480000</v>
      </c>
      <c r="D345" s="107">
        <v>550000</v>
      </c>
      <c r="E345" s="107">
        <v>380000</v>
      </c>
      <c r="F345" s="107">
        <v>42000</v>
      </c>
      <c r="G345" s="107">
        <v>650000</v>
      </c>
      <c r="H345" s="107">
        <v>530000</v>
      </c>
      <c r="I345" s="10"/>
      <c r="J345" s="10"/>
      <c r="K345" s="10"/>
      <c r="L345" s="11"/>
    </row>
    <row r="346" spans="1:30">
      <c r="B346" s="131">
        <v>2</v>
      </c>
      <c r="C346" s="107">
        <v>220000</v>
      </c>
      <c r="D346" s="107">
        <v>600000</v>
      </c>
      <c r="E346" s="107">
        <v>700000</v>
      </c>
      <c r="F346" s="107">
        <v>24000</v>
      </c>
      <c r="G346" s="107">
        <v>550000</v>
      </c>
      <c r="H346" s="107">
        <v>330000</v>
      </c>
      <c r="I346" s="10"/>
      <c r="J346" s="10"/>
      <c r="K346" s="10"/>
      <c r="L346" s="11"/>
    </row>
    <row r="347" spans="1:30">
      <c r="B347" s="131">
        <v>3</v>
      </c>
      <c r="C347" s="107">
        <v>140000</v>
      </c>
      <c r="D347" s="107">
        <v>550000</v>
      </c>
      <c r="E347" s="107">
        <v>500000</v>
      </c>
      <c r="F347" s="107">
        <v>15000</v>
      </c>
      <c r="G347" s="107">
        <v>250000</v>
      </c>
      <c r="H347" s="107">
        <v>900000</v>
      </c>
      <c r="I347" s="10"/>
      <c r="J347" s="10"/>
      <c r="K347" s="10"/>
      <c r="L347" s="11"/>
    </row>
    <row r="348" spans="1:30">
      <c r="B348" s="131">
        <v>4</v>
      </c>
      <c r="C348" s="107">
        <v>110000</v>
      </c>
      <c r="D348" s="107">
        <v>620000</v>
      </c>
      <c r="E348" s="107">
        <v>1100000</v>
      </c>
      <c r="F348" s="107">
        <v>30000</v>
      </c>
      <c r="G348" s="107">
        <v>450000</v>
      </c>
      <c r="H348" s="107">
        <v>510000</v>
      </c>
      <c r="I348" s="10"/>
      <c r="J348" s="10"/>
      <c r="K348" s="10"/>
      <c r="L348" s="11"/>
    </row>
    <row r="349" spans="1:30">
      <c r="B349" s="131">
        <v>5</v>
      </c>
      <c r="C349" s="107">
        <v>350000</v>
      </c>
      <c r="D349" s="107">
        <v>300000</v>
      </c>
      <c r="E349" s="107">
        <v>890000</v>
      </c>
      <c r="F349" s="107">
        <v>19000</v>
      </c>
      <c r="G349" s="107">
        <v>360000</v>
      </c>
      <c r="H349" s="107">
        <v>420000</v>
      </c>
      <c r="I349" s="10"/>
      <c r="J349" s="10"/>
      <c r="K349" s="10"/>
      <c r="L349" s="11"/>
    </row>
    <row r="350" spans="1:30" ht="16" customHeight="1">
      <c r="B350" s="131">
        <v>6</v>
      </c>
      <c r="C350" s="107">
        <v>130000</v>
      </c>
      <c r="D350" s="107">
        <v>860000</v>
      </c>
      <c r="E350" s="107">
        <v>450000</v>
      </c>
      <c r="F350" s="107">
        <v>4000</v>
      </c>
      <c r="G350" s="107">
        <v>600000</v>
      </c>
      <c r="H350" s="107">
        <v>720000</v>
      </c>
      <c r="I350" s="10"/>
      <c r="J350" s="369"/>
      <c r="K350" s="384" t="s">
        <v>29</v>
      </c>
      <c r="L350" s="385"/>
    </row>
    <row r="351" spans="1:30" ht="19">
      <c r="B351" s="131"/>
      <c r="C351" s="384" t="s">
        <v>31</v>
      </c>
      <c r="D351" s="384"/>
      <c r="E351" s="384"/>
      <c r="F351" s="384" t="s">
        <v>33</v>
      </c>
      <c r="G351" s="384"/>
      <c r="H351" s="384"/>
      <c r="I351" s="8"/>
      <c r="J351" s="22"/>
      <c r="K351" s="103" t="s">
        <v>16</v>
      </c>
      <c r="L351" s="102" t="s">
        <v>17</v>
      </c>
    </row>
    <row r="352" spans="1:30">
      <c r="B352" s="131"/>
      <c r="C352" s="8" t="s">
        <v>4</v>
      </c>
      <c r="D352" s="9" t="s">
        <v>5</v>
      </c>
      <c r="E352" s="9" t="s">
        <v>6</v>
      </c>
      <c r="F352" s="8" t="s">
        <v>4</v>
      </c>
      <c r="G352" s="9" t="s">
        <v>5</v>
      </c>
      <c r="H352" s="9" t="s">
        <v>6</v>
      </c>
      <c r="I352" s="8"/>
      <c r="J352" s="103" t="s">
        <v>4</v>
      </c>
      <c r="K352" s="22">
        <v>6.2125430332140503</v>
      </c>
      <c r="L352" s="155">
        <v>0.10505350395800038</v>
      </c>
    </row>
    <row r="353" spans="2:12">
      <c r="B353" s="131">
        <v>1</v>
      </c>
      <c r="C353" s="10">
        <f>C345/(3.14*0.2^2)</f>
        <v>3821656.0509554134</v>
      </c>
      <c r="D353" s="10">
        <f t="shared" ref="D353:H353" si="285">D345/(3.14*0.2^2)</f>
        <v>4378980.8917197445</v>
      </c>
      <c r="E353" s="10">
        <f t="shared" si="285"/>
        <v>3025477.7070063688</v>
      </c>
      <c r="F353" s="10">
        <f t="shared" si="285"/>
        <v>334394.9044585987</v>
      </c>
      <c r="G353" s="10">
        <f t="shared" si="285"/>
        <v>5175159.2356687887</v>
      </c>
      <c r="H353" s="10">
        <f t="shared" si="285"/>
        <v>4219745.2229299359</v>
      </c>
      <c r="I353" s="10"/>
      <c r="J353" s="9" t="s">
        <v>5</v>
      </c>
      <c r="K353" s="22">
        <v>6.6448250314044257</v>
      </c>
      <c r="L353" s="155">
        <v>6.0840842120469266E-2</v>
      </c>
    </row>
    <row r="354" spans="2:12">
      <c r="B354" s="131">
        <v>2</v>
      </c>
      <c r="C354" s="10">
        <f t="shared" ref="C354:H354" si="286">C346/(3.14*0.2^2)</f>
        <v>1751592.3566878978</v>
      </c>
      <c r="D354" s="10">
        <f t="shared" si="286"/>
        <v>4777070.0636942666</v>
      </c>
      <c r="E354" s="10">
        <f t="shared" si="286"/>
        <v>5573248.4076433117</v>
      </c>
      <c r="F354" s="10">
        <f t="shared" si="286"/>
        <v>191082.80254777067</v>
      </c>
      <c r="G354" s="10">
        <f t="shared" si="286"/>
        <v>4378980.8917197445</v>
      </c>
      <c r="H354" s="10">
        <f t="shared" si="286"/>
        <v>2627388.5350318467</v>
      </c>
      <c r="I354" s="10"/>
      <c r="J354" s="9" t="s">
        <v>6</v>
      </c>
      <c r="K354" s="22">
        <v>6.69565150168975</v>
      </c>
      <c r="L354" s="155">
        <v>7.3642881979770938E-2</v>
      </c>
    </row>
    <row r="355" spans="2:12">
      <c r="B355" s="131">
        <v>3</v>
      </c>
      <c r="C355" s="10">
        <f t="shared" ref="C355:H355" si="287">C347/(3.14*0.2^2)</f>
        <v>1114649.6815286623</v>
      </c>
      <c r="D355" s="10">
        <f t="shared" si="287"/>
        <v>4378980.8917197445</v>
      </c>
      <c r="E355" s="10">
        <f t="shared" si="287"/>
        <v>3980891.7197452225</v>
      </c>
      <c r="F355" s="10">
        <f t="shared" si="287"/>
        <v>119426.75159235667</v>
      </c>
      <c r="G355" s="10">
        <f t="shared" si="287"/>
        <v>1990445.8598726112</v>
      </c>
      <c r="H355" s="10">
        <f t="shared" si="287"/>
        <v>7165605.0955413999</v>
      </c>
      <c r="I355" s="10"/>
      <c r="J355" s="22"/>
      <c r="K355" s="22"/>
      <c r="L355" s="155"/>
    </row>
    <row r="356" spans="2:12" ht="19">
      <c r="B356" s="131">
        <v>4</v>
      </c>
      <c r="C356" s="10">
        <f t="shared" ref="C356:H356" si="288">C348/(3.14*0.2^2)</f>
        <v>875796.17834394891</v>
      </c>
      <c r="D356" s="10">
        <f t="shared" si="288"/>
        <v>4936305.7324840762</v>
      </c>
      <c r="E356" s="10">
        <f t="shared" si="288"/>
        <v>8757961.7834394891</v>
      </c>
      <c r="F356" s="10">
        <f t="shared" si="288"/>
        <v>238853.50318471334</v>
      </c>
      <c r="G356" s="10">
        <f t="shared" si="288"/>
        <v>3582802.5477707</v>
      </c>
      <c r="H356" s="10">
        <f t="shared" si="288"/>
        <v>4060509.5541401268</v>
      </c>
      <c r="I356" s="10"/>
      <c r="J356" s="103"/>
      <c r="K356" s="384" t="s">
        <v>30</v>
      </c>
      <c r="L356" s="380"/>
    </row>
    <row r="357" spans="2:12">
      <c r="B357" s="131">
        <v>5</v>
      </c>
      <c r="C357" s="10">
        <f t="shared" ref="C357:H357" si="289">C349/(3.14*0.2^2)</f>
        <v>2786624.2038216558</v>
      </c>
      <c r="D357" s="10">
        <f t="shared" si="289"/>
        <v>2388535.0318471333</v>
      </c>
      <c r="E357" s="10">
        <f t="shared" si="289"/>
        <v>7085987.2611464961</v>
      </c>
      <c r="F357" s="10">
        <f t="shared" si="289"/>
        <v>151273.88535031845</v>
      </c>
      <c r="G357" s="10">
        <f t="shared" si="289"/>
        <v>2866242.0382165601</v>
      </c>
      <c r="H357" s="10">
        <f t="shared" si="289"/>
        <v>3343949.044585987</v>
      </c>
      <c r="I357" s="10"/>
      <c r="J357" s="22"/>
      <c r="K357" s="103" t="s">
        <v>16</v>
      </c>
      <c r="L357" s="102" t="s">
        <v>17</v>
      </c>
    </row>
    <row r="358" spans="2:12">
      <c r="B358" s="131">
        <v>6</v>
      </c>
      <c r="C358" s="10">
        <f t="shared" ref="C358:H358" si="290">C350/(3.14*0.2^2)</f>
        <v>1035031.8471337578</v>
      </c>
      <c r="D358" s="10">
        <f t="shared" si="290"/>
        <v>6847133.7579617826</v>
      </c>
      <c r="E358" s="10">
        <f t="shared" si="290"/>
        <v>3582802.5477707</v>
      </c>
      <c r="F358" s="10">
        <f t="shared" si="290"/>
        <v>31847.133757961779</v>
      </c>
      <c r="G358" s="10">
        <f t="shared" si="290"/>
        <v>4777070.0636942666</v>
      </c>
      <c r="H358" s="10">
        <f t="shared" si="290"/>
        <v>5732484.0764331203</v>
      </c>
      <c r="I358" s="10"/>
      <c r="J358" s="103" t="s">
        <v>4</v>
      </c>
      <c r="K358" s="22">
        <v>5.1572581336264296</v>
      </c>
      <c r="L358" s="155">
        <v>0.14534274239223538</v>
      </c>
    </row>
    <row r="359" spans="2:12" ht="19">
      <c r="B359" s="131"/>
      <c r="C359" s="384" t="s">
        <v>32</v>
      </c>
      <c r="D359" s="384"/>
      <c r="E359" s="384"/>
      <c r="F359" s="384" t="s">
        <v>34</v>
      </c>
      <c r="G359" s="384"/>
      <c r="H359" s="384"/>
      <c r="I359" s="8"/>
      <c r="J359" s="9" t="s">
        <v>5</v>
      </c>
      <c r="K359" s="22">
        <v>6.557490747221391</v>
      </c>
      <c r="L359" s="155">
        <v>6.4083468687582773E-2</v>
      </c>
    </row>
    <row r="360" spans="2:12">
      <c r="B360" s="131"/>
      <c r="C360" s="8" t="s">
        <v>4</v>
      </c>
      <c r="D360" s="9" t="s">
        <v>5</v>
      </c>
      <c r="E360" s="9" t="s">
        <v>6</v>
      </c>
      <c r="F360" s="8" t="s">
        <v>4</v>
      </c>
      <c r="G360" s="9" t="s">
        <v>5</v>
      </c>
      <c r="H360" s="9" t="s">
        <v>6</v>
      </c>
      <c r="I360" s="8"/>
      <c r="J360" s="9" t="s">
        <v>6</v>
      </c>
      <c r="K360" s="22">
        <v>6.6318744075730081</v>
      </c>
      <c r="L360" s="155">
        <v>6.407072095730193E-2</v>
      </c>
    </row>
    <row r="361" spans="2:12">
      <c r="B361" s="131">
        <v>1</v>
      </c>
      <c r="C361" s="10">
        <f>LOG10(C353)</f>
        <v>6.5822515979744098</v>
      </c>
      <c r="D361" s="10">
        <f t="shared" ref="D361:H361" si="291">LOG10(D353)</f>
        <v>6.6413730500930663</v>
      </c>
      <c r="E361" s="10">
        <f t="shared" si="291"/>
        <v>6.4807939572156323</v>
      </c>
      <c r="F361" s="10">
        <f t="shared" si="291"/>
        <v>5.524259650996723</v>
      </c>
      <c r="G361" s="10">
        <f t="shared" si="291"/>
        <v>6.7139237172416779</v>
      </c>
      <c r="H361" s="10">
        <f t="shared" si="291"/>
        <v>6.6252862301996114</v>
      </c>
      <c r="I361" s="10"/>
      <c r="J361" s="10"/>
      <c r="K361" s="10"/>
      <c r="L361" s="11"/>
    </row>
    <row r="362" spans="2:12">
      <c r="B362" s="131">
        <v>2</v>
      </c>
      <c r="C362" s="10">
        <f t="shared" ref="C362:H362" si="292">LOG10(C354)</f>
        <v>6.2434330414210288</v>
      </c>
      <c r="D362" s="10">
        <f t="shared" si="292"/>
        <v>6.6791616109824661</v>
      </c>
      <c r="E362" s="10">
        <f t="shared" si="292"/>
        <v>6.7461084006130791</v>
      </c>
      <c r="F362" s="10">
        <f t="shared" si="292"/>
        <v>5.2812216023104286</v>
      </c>
      <c r="G362" s="10">
        <f t="shared" si="292"/>
        <v>6.6413730500930663</v>
      </c>
      <c r="H362" s="10">
        <f t="shared" si="292"/>
        <v>6.4195243004767102</v>
      </c>
      <c r="I362" s="10"/>
      <c r="J362" s="10"/>
      <c r="K362" s="10"/>
      <c r="L362" s="11"/>
    </row>
    <row r="363" spans="2:12">
      <c r="B363" s="131">
        <v>3</v>
      </c>
      <c r="C363" s="10">
        <f t="shared" ref="C363:H363" si="293">LOG10(C355)</f>
        <v>6.0471383962770604</v>
      </c>
      <c r="D363" s="10">
        <f t="shared" si="293"/>
        <v>6.6413730500930663</v>
      </c>
      <c r="E363" s="10">
        <f t="shared" si="293"/>
        <v>6.5999803649348419</v>
      </c>
      <c r="F363" s="10">
        <f t="shared" si="293"/>
        <v>5.0771016196545036</v>
      </c>
      <c r="G363" s="10">
        <f t="shared" si="293"/>
        <v>6.2989503692708606</v>
      </c>
      <c r="H363" s="10">
        <f t="shared" si="293"/>
        <v>6.8552528700381474</v>
      </c>
      <c r="I363" s="10"/>
      <c r="J363" s="10"/>
      <c r="K363" s="10"/>
      <c r="L363" s="11"/>
    </row>
    <row r="364" spans="2:12">
      <c r="B364" s="131">
        <v>4</v>
      </c>
      <c r="C364" s="10">
        <f t="shared" ref="C364:H364" si="294">LOG10(C356)</f>
        <v>5.9424030457570476</v>
      </c>
      <c r="D364" s="10">
        <f t="shared" si="294"/>
        <v>6.6934020500970766</v>
      </c>
      <c r="E364" s="10">
        <f t="shared" si="294"/>
        <v>6.9424030457570476</v>
      </c>
      <c r="F364" s="10">
        <f t="shared" si="294"/>
        <v>5.3781316153184848</v>
      </c>
      <c r="G364" s="10">
        <f t="shared" si="294"/>
        <v>6.5542228743741662</v>
      </c>
      <c r="H364" s="10">
        <f t="shared" si="294"/>
        <v>6.6085805366967589</v>
      </c>
      <c r="I364" s="10"/>
      <c r="J364" s="10"/>
      <c r="K364" s="10"/>
      <c r="L364" s="11"/>
    </row>
    <row r="365" spans="2:12">
      <c r="B365" s="131">
        <v>5</v>
      </c>
      <c r="C365" s="10">
        <f t="shared" ref="C365:H365" si="295">LOG10(C357)</f>
        <v>6.4450784049490979</v>
      </c>
      <c r="D365" s="10">
        <f t="shared" si="295"/>
        <v>6.3781316153184848</v>
      </c>
      <c r="E365" s="10">
        <f t="shared" si="295"/>
        <v>6.8504003672437355</v>
      </c>
      <c r="F365" s="10">
        <f t="shared" si="295"/>
        <v>5.179763961551652</v>
      </c>
      <c r="G365" s="10">
        <f t="shared" si="295"/>
        <v>6.4573128613661099</v>
      </c>
      <c r="H365" s="10">
        <f t="shared" si="295"/>
        <v>6.524259650996723</v>
      </c>
      <c r="I365" s="10"/>
      <c r="J365" s="10"/>
      <c r="K365" s="10"/>
      <c r="L365" s="11"/>
    </row>
    <row r="366" spans="2:12">
      <c r="B366" s="131">
        <v>6</v>
      </c>
      <c r="C366" s="10">
        <f t="shared" ref="C366:H366" si="296">LOG10(C358)</f>
        <v>6.0149537129056592</v>
      </c>
      <c r="D366" s="10">
        <f t="shared" si="296"/>
        <v>6.8355088118423906</v>
      </c>
      <c r="E366" s="10">
        <f t="shared" si="296"/>
        <v>6.5542228743741662</v>
      </c>
      <c r="F366" s="10">
        <f t="shared" si="296"/>
        <v>4.5030703519267847</v>
      </c>
      <c r="G366" s="10">
        <f t="shared" si="296"/>
        <v>6.6791616109824661</v>
      </c>
      <c r="H366" s="10">
        <f t="shared" si="296"/>
        <v>6.7583428570300912</v>
      </c>
      <c r="I366" s="10"/>
      <c r="J366" s="10"/>
      <c r="K366" s="10"/>
      <c r="L366" s="11"/>
    </row>
    <row r="367" spans="2:12">
      <c r="B367" s="131"/>
      <c r="C367" s="10"/>
      <c r="D367" s="10"/>
      <c r="E367" s="10"/>
      <c r="F367" s="10"/>
      <c r="G367" s="10"/>
      <c r="H367" s="10"/>
      <c r="I367" s="10"/>
      <c r="J367" s="10"/>
      <c r="K367" s="10"/>
      <c r="L367" s="11"/>
    </row>
    <row r="368" spans="2:12">
      <c r="B368" s="4" t="s">
        <v>16</v>
      </c>
      <c r="C368" s="10">
        <f>AVERAGE(C361:C366)</f>
        <v>6.2125430332140503</v>
      </c>
      <c r="D368" s="10">
        <f t="shared" ref="D368:H368" si="297">AVERAGE(D361:D366)</f>
        <v>6.6448250314044257</v>
      </c>
      <c r="E368" s="10">
        <f t="shared" si="297"/>
        <v>6.69565150168975</v>
      </c>
      <c r="F368" s="10">
        <f t="shared" si="297"/>
        <v>5.1572581336264296</v>
      </c>
      <c r="G368" s="10">
        <f t="shared" si="297"/>
        <v>6.557490747221391</v>
      </c>
      <c r="H368" s="10">
        <f t="shared" si="297"/>
        <v>6.6318744075730081</v>
      </c>
      <c r="I368" s="10"/>
      <c r="J368" s="10"/>
      <c r="K368" s="10"/>
      <c r="L368" s="11"/>
    </row>
    <row r="369" spans="1:12" ht="17" thickBot="1">
      <c r="B369" s="5" t="s">
        <v>17</v>
      </c>
      <c r="C369" s="6">
        <f>STDEV(C361:C366)/SQRT(COUNT(C361:C366))</f>
        <v>0.10505350395800038</v>
      </c>
      <c r="D369" s="6">
        <f t="shared" ref="D369:H369" si="298">STDEV(D361:D366)/SQRT(COUNT(D361:D366))</f>
        <v>6.0840842120469266E-2</v>
      </c>
      <c r="E369" s="6">
        <f t="shared" si="298"/>
        <v>7.3642881979770938E-2</v>
      </c>
      <c r="F369" s="6">
        <f t="shared" si="298"/>
        <v>0.14534274239223538</v>
      </c>
      <c r="G369" s="6">
        <f t="shared" si="298"/>
        <v>6.4083468687582773E-2</v>
      </c>
      <c r="H369" s="6">
        <f t="shared" si="298"/>
        <v>6.407072095730193E-2</v>
      </c>
      <c r="I369" s="6"/>
      <c r="J369" s="6"/>
      <c r="K369" s="6"/>
      <c r="L369" s="12"/>
    </row>
    <row r="371" spans="1:12" ht="25" thickBot="1">
      <c r="A371" s="3" t="s">
        <v>72</v>
      </c>
      <c r="B371" s="152" t="s">
        <v>120</v>
      </c>
    </row>
    <row r="372" spans="1:12" ht="17" thickBot="1">
      <c r="B372" s="388" t="s">
        <v>158</v>
      </c>
      <c r="C372" s="386" t="s">
        <v>144</v>
      </c>
      <c r="D372" s="386"/>
      <c r="E372" s="386"/>
      <c r="F372" s="386" t="s">
        <v>145</v>
      </c>
      <c r="G372" s="386"/>
      <c r="H372" s="386"/>
      <c r="I372" s="17"/>
      <c r="J372" s="378" t="s">
        <v>147</v>
      </c>
      <c r="K372" s="378"/>
      <c r="L372" s="389"/>
    </row>
    <row r="373" spans="1:12" ht="17" thickBot="1">
      <c r="B373" s="388"/>
      <c r="C373" s="106" t="s">
        <v>4</v>
      </c>
      <c r="D373" s="153" t="s">
        <v>5</v>
      </c>
      <c r="E373" s="106" t="s">
        <v>143</v>
      </c>
      <c r="F373" s="106" t="s">
        <v>4</v>
      </c>
      <c r="G373" s="153" t="s">
        <v>5</v>
      </c>
      <c r="H373" s="106" t="s">
        <v>143</v>
      </c>
      <c r="I373" s="6"/>
      <c r="J373" s="106" t="s">
        <v>4</v>
      </c>
      <c r="K373" s="153" t="s">
        <v>5</v>
      </c>
      <c r="L373" s="154" t="s">
        <v>143</v>
      </c>
    </row>
    <row r="374" spans="1:12">
      <c r="B374" s="387" t="s">
        <v>173</v>
      </c>
      <c r="C374" s="10">
        <v>1.9</v>
      </c>
      <c r="D374" s="10">
        <v>1</v>
      </c>
      <c r="E374" s="10">
        <v>1.3</v>
      </c>
      <c r="F374" s="10">
        <v>0.8</v>
      </c>
      <c r="G374" s="10">
        <v>0.8</v>
      </c>
      <c r="H374" s="10">
        <v>1.9</v>
      </c>
      <c r="I374" s="10"/>
      <c r="J374" s="137">
        <f>SUM(C374:C377)/SUM(F374:F377)</f>
        <v>2.1282051282051277</v>
      </c>
      <c r="K374" s="137">
        <f t="shared" ref="K374:L374" si="299">SUM(D374:D377)/SUM(G374:G377)</f>
        <v>1.4062500000000002</v>
      </c>
      <c r="L374" s="139">
        <f t="shared" si="299"/>
        <v>0.89655172413793094</v>
      </c>
    </row>
    <row r="375" spans="1:12">
      <c r="B375" s="387"/>
      <c r="C375" s="10">
        <v>2.2999999999999998</v>
      </c>
      <c r="D375" s="10">
        <v>1.3</v>
      </c>
      <c r="E375" s="10">
        <v>1.2</v>
      </c>
      <c r="F375" s="10">
        <v>1</v>
      </c>
      <c r="G375" s="10">
        <v>0.8</v>
      </c>
      <c r="H375" s="10">
        <v>1.5</v>
      </c>
      <c r="I375" s="10"/>
      <c r="J375" s="137"/>
      <c r="K375" s="137"/>
      <c r="L375" s="139"/>
    </row>
    <row r="376" spans="1:12">
      <c r="B376" s="387"/>
      <c r="C376" s="10">
        <v>2.2999999999999998</v>
      </c>
      <c r="D376" s="10">
        <v>1.1000000000000001</v>
      </c>
      <c r="E376" s="10">
        <v>1.7</v>
      </c>
      <c r="F376" s="10">
        <v>0.9</v>
      </c>
      <c r="G376" s="10">
        <v>0.7</v>
      </c>
      <c r="H376" s="10">
        <v>1.3</v>
      </c>
      <c r="I376" s="10"/>
      <c r="J376" s="137"/>
      <c r="K376" s="137"/>
      <c r="L376" s="139"/>
    </row>
    <row r="377" spans="1:12">
      <c r="B377" s="387"/>
      <c r="C377" s="10">
        <v>1.8</v>
      </c>
      <c r="D377" s="10">
        <v>1.1000000000000001</v>
      </c>
      <c r="E377" s="10">
        <v>1</v>
      </c>
      <c r="F377" s="10">
        <v>1.2</v>
      </c>
      <c r="G377" s="10">
        <v>0.9</v>
      </c>
      <c r="H377" s="10">
        <v>1.1000000000000001</v>
      </c>
      <c r="I377" s="10"/>
      <c r="J377" s="137"/>
      <c r="K377" s="137"/>
      <c r="L377" s="139"/>
    </row>
    <row r="378" spans="1:12">
      <c r="B378" s="387" t="s">
        <v>174</v>
      </c>
      <c r="C378" s="10">
        <v>1.4</v>
      </c>
      <c r="D378" s="10">
        <v>1.1000000000000001</v>
      </c>
      <c r="E378" s="10">
        <v>0.9</v>
      </c>
      <c r="F378" s="10">
        <v>0.9</v>
      </c>
      <c r="G378" s="10">
        <v>1.1000000000000001</v>
      </c>
      <c r="H378" s="10">
        <v>1.2</v>
      </c>
      <c r="I378" s="10"/>
      <c r="J378" s="137">
        <f>SUM(C378:C381)/SUM(F378:F381)</f>
        <v>1.5714285714285716</v>
      </c>
      <c r="K378" s="137">
        <f t="shared" ref="K378:L378" si="300">SUM(D378:D381)/SUM(G378:G381)</f>
        <v>1.2857142857142858</v>
      </c>
      <c r="L378" s="139">
        <f t="shared" si="300"/>
        <v>1.027027027027027</v>
      </c>
    </row>
    <row r="379" spans="1:12">
      <c r="B379" s="387"/>
      <c r="C379" s="10">
        <v>1.2</v>
      </c>
      <c r="D379" s="10">
        <v>1.2</v>
      </c>
      <c r="E379" s="10">
        <v>1.1000000000000001</v>
      </c>
      <c r="F379" s="10">
        <v>0.5</v>
      </c>
      <c r="G379" s="10">
        <v>1</v>
      </c>
      <c r="H379" s="10">
        <v>0.8</v>
      </c>
      <c r="I379" s="10"/>
      <c r="J379" s="137"/>
      <c r="K379" s="137"/>
      <c r="L379" s="139"/>
    </row>
    <row r="380" spans="1:12">
      <c r="B380" s="387"/>
      <c r="C380" s="10">
        <v>1.3</v>
      </c>
      <c r="D380" s="10">
        <v>1.6</v>
      </c>
      <c r="E380" s="10">
        <v>0.9</v>
      </c>
      <c r="F380" s="10">
        <v>1.2</v>
      </c>
      <c r="G380" s="10">
        <v>1</v>
      </c>
      <c r="H380" s="10">
        <v>0.9</v>
      </c>
      <c r="I380" s="10"/>
      <c r="J380" s="137"/>
      <c r="K380" s="137"/>
      <c r="L380" s="139"/>
    </row>
    <row r="381" spans="1:12">
      <c r="B381" s="387"/>
      <c r="C381" s="10">
        <v>1.6</v>
      </c>
      <c r="D381" s="10">
        <v>1.5</v>
      </c>
      <c r="E381" s="10">
        <v>0.9</v>
      </c>
      <c r="F381" s="10">
        <v>0.9</v>
      </c>
      <c r="G381" s="10">
        <v>1.1000000000000001</v>
      </c>
      <c r="H381" s="10">
        <v>0.8</v>
      </c>
      <c r="I381" s="10"/>
      <c r="J381" s="137"/>
      <c r="K381" s="137"/>
      <c r="L381" s="139"/>
    </row>
    <row r="382" spans="1:12">
      <c r="B382" s="387" t="s">
        <v>175</v>
      </c>
      <c r="C382" s="10">
        <v>1.6</v>
      </c>
      <c r="D382" s="10">
        <v>1.4</v>
      </c>
      <c r="E382" s="10">
        <v>0.9</v>
      </c>
      <c r="F382" s="10">
        <v>0.6</v>
      </c>
      <c r="G382" s="10">
        <v>1.2</v>
      </c>
      <c r="H382" s="10">
        <v>1.1000000000000001</v>
      </c>
      <c r="I382" s="10"/>
      <c r="J382" s="137">
        <f>SUM(C382:C386)/SUM(F382:F386)</f>
        <v>2.1794871794871793</v>
      </c>
      <c r="K382" s="137">
        <f>SUM(D382:D385)/SUM(G382:G385)</f>
        <v>0.96078431372549034</v>
      </c>
      <c r="L382" s="139">
        <f>SUM(E382:E385)/SUM(H382:H385)</f>
        <v>0.88235294117647067</v>
      </c>
    </row>
    <row r="383" spans="1:12">
      <c r="B383" s="387"/>
      <c r="C383" s="10">
        <v>1.7</v>
      </c>
      <c r="D383" s="10">
        <v>1.4</v>
      </c>
      <c r="E383" s="10">
        <v>1.3</v>
      </c>
      <c r="F383" s="10">
        <v>0.8</v>
      </c>
      <c r="G383" s="10">
        <v>1.3</v>
      </c>
      <c r="H383" s="10">
        <v>1.2</v>
      </c>
      <c r="I383" s="10"/>
      <c r="J383" s="137"/>
      <c r="K383" s="137"/>
      <c r="L383" s="139"/>
    </row>
    <row r="384" spans="1:12">
      <c r="B384" s="387"/>
      <c r="C384" s="10">
        <v>1.5</v>
      </c>
      <c r="D384" s="10">
        <v>1</v>
      </c>
      <c r="E384" s="10">
        <v>1.2</v>
      </c>
      <c r="F384" s="10">
        <v>0.8</v>
      </c>
      <c r="G384" s="10">
        <v>1.5</v>
      </c>
      <c r="H384" s="10">
        <v>1.3</v>
      </c>
      <c r="I384" s="10"/>
      <c r="J384" s="137"/>
      <c r="K384" s="137"/>
      <c r="L384" s="139"/>
    </row>
    <row r="385" spans="1:14">
      <c r="B385" s="387"/>
      <c r="C385" s="10">
        <v>2</v>
      </c>
      <c r="D385" s="10">
        <v>1.1000000000000001</v>
      </c>
      <c r="E385" s="10">
        <v>1.1000000000000001</v>
      </c>
      <c r="F385" s="10">
        <v>0.9</v>
      </c>
      <c r="G385" s="10">
        <v>1.1000000000000001</v>
      </c>
      <c r="H385" s="10">
        <v>1.5</v>
      </c>
      <c r="I385" s="22"/>
      <c r="J385" s="103" t="s">
        <v>4</v>
      </c>
      <c r="K385" s="9" t="s">
        <v>5</v>
      </c>
      <c r="L385" s="102" t="s">
        <v>143</v>
      </c>
    </row>
    <row r="386" spans="1:14">
      <c r="B386" s="387"/>
      <c r="C386" s="10">
        <v>1.7</v>
      </c>
      <c r="D386" s="10"/>
      <c r="E386" s="10"/>
      <c r="F386" s="10">
        <v>0.8</v>
      </c>
      <c r="G386" s="10"/>
      <c r="H386" s="10"/>
      <c r="I386" s="14" t="s">
        <v>16</v>
      </c>
      <c r="J386" s="22">
        <f>AVERAGE(J374,J378,J382)</f>
        <v>1.9597069597069596</v>
      </c>
      <c r="K386" s="22">
        <f t="shared" ref="K386:L386" si="301">AVERAGE(K374,K378,K382)</f>
        <v>1.2175828664799255</v>
      </c>
      <c r="L386" s="155">
        <f t="shared" si="301"/>
        <v>0.93531056411380942</v>
      </c>
    </row>
    <row r="387" spans="1:14">
      <c r="B387" s="130"/>
      <c r="C387" s="10"/>
      <c r="D387" s="10"/>
      <c r="E387" s="10"/>
      <c r="F387" s="10"/>
      <c r="G387" s="10"/>
      <c r="H387" s="10"/>
      <c r="I387" s="14" t="s">
        <v>17</v>
      </c>
      <c r="J387" s="22">
        <f>STDEV(J374,J378,J382)/SQRT(COUNT(J374,J378,J382))</f>
        <v>0.19470280112603328</v>
      </c>
      <c r="K387" s="22">
        <f t="shared" ref="K387:L387" si="302">STDEV(K374,K378,K382)/SQRT(COUNT(K374,K378,K382))</f>
        <v>0.13303049415725562</v>
      </c>
      <c r="L387" s="155">
        <f t="shared" si="302"/>
        <v>4.604104522553891E-2</v>
      </c>
      <c r="N387" s="22"/>
    </row>
    <row r="388" spans="1:14">
      <c r="B388" s="4" t="s">
        <v>16</v>
      </c>
      <c r="C388" s="10">
        <f t="shared" ref="C388:H388" si="303">AVERAGE(C374:C386)</f>
        <v>1.7153846153846151</v>
      </c>
      <c r="D388" s="10">
        <f t="shared" si="303"/>
        <v>1.2333333333333334</v>
      </c>
      <c r="E388" s="10">
        <f t="shared" si="303"/>
        <v>1.1250000000000002</v>
      </c>
      <c r="F388" s="10">
        <f t="shared" si="303"/>
        <v>0.86923076923076958</v>
      </c>
      <c r="G388" s="10">
        <f t="shared" si="303"/>
        <v>1.0416666666666667</v>
      </c>
      <c r="H388" s="10">
        <f t="shared" si="303"/>
        <v>1.2166666666666668</v>
      </c>
      <c r="I388" s="10"/>
      <c r="J388" s="10"/>
      <c r="K388" s="10"/>
      <c r="L388" s="11"/>
    </row>
    <row r="389" spans="1:14" ht="17" thickBot="1">
      <c r="B389" s="5" t="s">
        <v>17</v>
      </c>
      <c r="C389" s="6">
        <f t="shared" ref="C389:H389" si="304">STDEV(C374:C386)/SQRT(COUNT(C374:C386))</f>
        <v>9.5303936102799677E-2</v>
      </c>
      <c r="D389" s="6">
        <f t="shared" si="304"/>
        <v>5.817076915288618E-2</v>
      </c>
      <c r="E389" s="6">
        <f t="shared" si="304"/>
        <v>6.8672476953354961E-2</v>
      </c>
      <c r="F389" s="6">
        <f t="shared" si="304"/>
        <v>5.4754247446314158E-2</v>
      </c>
      <c r="G389" s="6">
        <f t="shared" si="304"/>
        <v>6.5664820770856294E-2</v>
      </c>
      <c r="H389" s="6">
        <f t="shared" si="304"/>
        <v>9.1976061883491944E-2</v>
      </c>
      <c r="I389" s="6"/>
      <c r="J389" s="6"/>
      <c r="K389" s="6"/>
      <c r="L389" s="12"/>
    </row>
    <row r="390" spans="1:14">
      <c r="A390" s="13"/>
      <c r="B390" s="133"/>
      <c r="C390" s="10"/>
      <c r="D390" s="10"/>
      <c r="E390" s="10"/>
    </row>
    <row r="391" spans="1:14" ht="25" thickBot="1">
      <c r="A391" s="3" t="s">
        <v>73</v>
      </c>
      <c r="B391" s="152" t="s">
        <v>161</v>
      </c>
    </row>
    <row r="392" spans="1:14" ht="20" customHeight="1">
      <c r="B392" s="182"/>
      <c r="C392" s="378" t="s">
        <v>146</v>
      </c>
      <c r="D392" s="378"/>
      <c r="E392" s="378" t="s">
        <v>159</v>
      </c>
      <c r="F392" s="378"/>
      <c r="G392" s="17"/>
      <c r="H392" s="17"/>
      <c r="I392" s="17"/>
      <c r="J392" s="17"/>
      <c r="K392" s="147"/>
    </row>
    <row r="393" spans="1:14">
      <c r="B393" s="173" t="s">
        <v>168</v>
      </c>
      <c r="C393" s="103" t="s">
        <v>4</v>
      </c>
      <c r="D393" s="9" t="s">
        <v>5</v>
      </c>
      <c r="E393" s="103" t="s">
        <v>4</v>
      </c>
      <c r="F393" s="9" t="s">
        <v>5</v>
      </c>
      <c r="G393" s="10"/>
      <c r="H393" s="10"/>
      <c r="K393" s="11"/>
    </row>
    <row r="394" spans="1:14">
      <c r="B394" s="131">
        <v>1</v>
      </c>
      <c r="C394" s="107">
        <v>1646</v>
      </c>
      <c r="D394" s="107">
        <v>433</v>
      </c>
      <c r="E394" s="107">
        <v>4747</v>
      </c>
      <c r="F394" s="107">
        <v>1767</v>
      </c>
      <c r="G394" s="10"/>
      <c r="H394" s="10"/>
      <c r="K394" s="11"/>
    </row>
    <row r="395" spans="1:14" ht="16" customHeight="1">
      <c r="B395" s="131">
        <v>2</v>
      </c>
      <c r="C395" s="107">
        <v>3922</v>
      </c>
      <c r="D395" s="107">
        <v>878</v>
      </c>
      <c r="E395" s="107">
        <v>1468</v>
      </c>
      <c r="F395" s="107">
        <v>373</v>
      </c>
      <c r="G395" s="10"/>
      <c r="H395" s="10"/>
      <c r="I395" s="103" t="s">
        <v>16</v>
      </c>
      <c r="J395" s="103" t="s">
        <v>146</v>
      </c>
      <c r="K395" s="102" t="s">
        <v>160</v>
      </c>
    </row>
    <row r="396" spans="1:14" ht="16" customHeight="1">
      <c r="B396" s="131">
        <v>3</v>
      </c>
      <c r="C396" s="107">
        <v>4789</v>
      </c>
      <c r="D396" s="107">
        <v>440</v>
      </c>
      <c r="E396" s="107">
        <v>1895</v>
      </c>
      <c r="F396" s="107">
        <v>775</v>
      </c>
      <c r="G396" s="10"/>
      <c r="H396" s="10"/>
      <c r="I396" s="103" t="s">
        <v>4</v>
      </c>
      <c r="J396" s="22">
        <f>AVERAGE(C402:C407)</f>
        <v>43.263374485596707</v>
      </c>
      <c r="K396" s="155">
        <f>AVERAGE(E402:E407)</f>
        <v>32.257201646090536</v>
      </c>
    </row>
    <row r="397" spans="1:14" ht="16" customHeight="1">
      <c r="B397" s="131">
        <v>4</v>
      </c>
      <c r="C397" s="107">
        <v>2415</v>
      </c>
      <c r="D397" s="107">
        <v>182</v>
      </c>
      <c r="E397" s="107">
        <v>3259</v>
      </c>
      <c r="F397" s="107">
        <v>605</v>
      </c>
      <c r="G397" s="10"/>
      <c r="H397" s="10"/>
      <c r="I397" s="9" t="s">
        <v>5</v>
      </c>
      <c r="J397" s="22">
        <f>AVERAGE(D402:D407)</f>
        <v>5.6296296296296298</v>
      </c>
      <c r="K397" s="155">
        <f>AVERAGE(F402:F407)</f>
        <v>8.8888888888888911</v>
      </c>
    </row>
    <row r="398" spans="1:14" ht="16" customHeight="1">
      <c r="B398" s="131">
        <v>5</v>
      </c>
      <c r="C398" s="107">
        <v>3552</v>
      </c>
      <c r="D398" s="107">
        <v>235</v>
      </c>
      <c r="E398" s="107">
        <v>2138</v>
      </c>
      <c r="F398" s="107">
        <v>231</v>
      </c>
      <c r="G398" s="10"/>
      <c r="H398" s="10"/>
      <c r="I398" s="22"/>
      <c r="J398" s="22"/>
      <c r="K398" s="155"/>
    </row>
    <row r="399" spans="1:14" ht="16" customHeight="1">
      <c r="B399" s="131">
        <v>6</v>
      </c>
      <c r="C399" s="107">
        <v>4702</v>
      </c>
      <c r="D399" s="107">
        <v>568</v>
      </c>
      <c r="E399" s="107">
        <v>2170</v>
      </c>
      <c r="F399" s="107">
        <v>569</v>
      </c>
      <c r="G399" s="10"/>
      <c r="H399" s="10"/>
      <c r="I399" s="22"/>
      <c r="J399" s="22"/>
      <c r="K399" s="155"/>
    </row>
    <row r="400" spans="1:14" ht="16" customHeight="1">
      <c r="B400" s="390"/>
      <c r="C400" s="379" t="s">
        <v>146</v>
      </c>
      <c r="D400" s="379"/>
      <c r="E400" s="379" t="s">
        <v>159</v>
      </c>
      <c r="F400" s="379"/>
      <c r="G400" s="10"/>
      <c r="H400" s="10"/>
      <c r="I400" s="103" t="s">
        <v>17</v>
      </c>
      <c r="J400" s="103" t="s">
        <v>146</v>
      </c>
      <c r="K400" s="102" t="s">
        <v>160</v>
      </c>
    </row>
    <row r="401" spans="2:11" ht="16" customHeight="1">
      <c r="B401" s="390"/>
      <c r="C401" s="103" t="s">
        <v>4</v>
      </c>
      <c r="D401" s="9" t="s">
        <v>5</v>
      </c>
      <c r="E401" s="103" t="s">
        <v>4</v>
      </c>
      <c r="F401" s="9" t="s">
        <v>5</v>
      </c>
      <c r="G401" s="10"/>
      <c r="H401" s="10"/>
      <c r="I401" s="103" t="s">
        <v>4</v>
      </c>
      <c r="J401" s="22">
        <f>STDEV(C402:C407)/SQRT(COUNT(C402:C407))</f>
        <v>6.3359284158347586</v>
      </c>
      <c r="K401" s="155">
        <f>STDEV(E402:E407)/SQRT(COUNT(E402:E407))</f>
        <v>6.0563891706008395</v>
      </c>
    </row>
    <row r="402" spans="2:11" ht="16" customHeight="1">
      <c r="B402" s="131">
        <v>1</v>
      </c>
      <c r="C402" s="10">
        <f>C394/81</f>
        <v>20.320987654320987</v>
      </c>
      <c r="D402" s="10">
        <f t="shared" ref="D402:F402" si="305">D394/81</f>
        <v>5.3456790123456788</v>
      </c>
      <c r="E402" s="10">
        <f t="shared" si="305"/>
        <v>58.604938271604937</v>
      </c>
      <c r="F402" s="10">
        <f t="shared" si="305"/>
        <v>21.814814814814813</v>
      </c>
      <c r="G402" s="10"/>
      <c r="H402" s="10"/>
      <c r="I402" s="9" t="s">
        <v>5</v>
      </c>
      <c r="J402" s="22">
        <f>STDEV(D402:D407)/SQRT(COUNT(D402:D407))</f>
        <v>1.2657181248562801</v>
      </c>
      <c r="K402" s="155">
        <f>STDEV(F402:F407)/SQRT(COUNT(F402:F407))</f>
        <v>2.7557793764285718</v>
      </c>
    </row>
    <row r="403" spans="2:11" ht="16" customHeight="1">
      <c r="B403" s="131">
        <v>2</v>
      </c>
      <c r="C403" s="10">
        <f t="shared" ref="C403:F403" si="306">C395/81</f>
        <v>48.419753086419753</v>
      </c>
      <c r="D403" s="10">
        <f t="shared" si="306"/>
        <v>10.839506172839506</v>
      </c>
      <c r="E403" s="10">
        <f t="shared" si="306"/>
        <v>18.123456790123456</v>
      </c>
      <c r="F403" s="10">
        <f t="shared" si="306"/>
        <v>4.6049382716049383</v>
      </c>
      <c r="G403" s="10"/>
      <c r="H403" s="10"/>
      <c r="I403" s="10"/>
      <c r="J403" s="10"/>
      <c r="K403" s="11"/>
    </row>
    <row r="404" spans="2:11" ht="16" customHeight="1">
      <c r="B404" s="131">
        <v>3</v>
      </c>
      <c r="C404" s="10">
        <f t="shared" ref="C404:F404" si="307">C396/81</f>
        <v>59.123456790123456</v>
      </c>
      <c r="D404" s="10">
        <f t="shared" si="307"/>
        <v>5.4320987654320989</v>
      </c>
      <c r="E404" s="10">
        <f t="shared" si="307"/>
        <v>23.395061728395063</v>
      </c>
      <c r="F404" s="10">
        <f t="shared" si="307"/>
        <v>9.567901234567902</v>
      </c>
      <c r="G404" s="10"/>
      <c r="H404" s="10"/>
      <c r="I404" s="10"/>
      <c r="J404" s="10"/>
      <c r="K404" s="11"/>
    </row>
    <row r="405" spans="2:11" ht="16" customHeight="1">
      <c r="B405" s="131">
        <v>4</v>
      </c>
      <c r="C405" s="10">
        <f t="shared" ref="C405:F405" si="308">C397/81</f>
        <v>29.814814814814813</v>
      </c>
      <c r="D405" s="10">
        <f t="shared" si="308"/>
        <v>2.2469135802469138</v>
      </c>
      <c r="E405" s="10">
        <f t="shared" si="308"/>
        <v>40.23456790123457</v>
      </c>
      <c r="F405" s="10">
        <f t="shared" si="308"/>
        <v>7.4691358024691361</v>
      </c>
      <c r="G405" s="10"/>
      <c r="H405" s="10"/>
      <c r="I405" s="10"/>
      <c r="J405" s="10"/>
      <c r="K405" s="11"/>
    </row>
    <row r="406" spans="2:11" ht="16" customHeight="1">
      <c r="B406" s="131">
        <v>5</v>
      </c>
      <c r="C406" s="10">
        <f t="shared" ref="C406:F406" si="309">C398/81</f>
        <v>43.851851851851855</v>
      </c>
      <c r="D406" s="10">
        <f t="shared" si="309"/>
        <v>2.9012345679012346</v>
      </c>
      <c r="E406" s="10">
        <f t="shared" si="309"/>
        <v>26.395061728395063</v>
      </c>
      <c r="F406" s="10">
        <f t="shared" si="309"/>
        <v>2.8518518518518516</v>
      </c>
      <c r="G406" s="10"/>
      <c r="H406" s="10"/>
      <c r="I406" s="10"/>
      <c r="J406" s="10"/>
      <c r="K406" s="11"/>
    </row>
    <row r="407" spans="2:11" ht="16" customHeight="1" thickBot="1">
      <c r="B407" s="150">
        <v>6</v>
      </c>
      <c r="C407" s="6">
        <f t="shared" ref="C407:F407" si="310">C399/81</f>
        <v>58.049382716049379</v>
      </c>
      <c r="D407" s="6">
        <f t="shared" si="310"/>
        <v>7.0123456790123457</v>
      </c>
      <c r="E407" s="6">
        <f t="shared" si="310"/>
        <v>26.790123456790123</v>
      </c>
      <c r="F407" s="6">
        <f t="shared" si="310"/>
        <v>7.0246913580246915</v>
      </c>
      <c r="G407" s="6"/>
      <c r="H407" s="6"/>
      <c r="I407" s="6"/>
      <c r="J407" s="6"/>
      <c r="K407" s="12"/>
    </row>
    <row r="408" spans="2:11" ht="16" customHeight="1"/>
    <row r="411" spans="2:11">
      <c r="B411" s="126"/>
    </row>
    <row r="412" spans="2:11">
      <c r="B412" s="126"/>
    </row>
    <row r="413" spans="2:11">
      <c r="B413" s="126"/>
    </row>
    <row r="414" spans="2:11">
      <c r="B414" s="126"/>
      <c r="J414" s="127"/>
    </row>
    <row r="415" spans="2:11">
      <c r="B415" s="126"/>
    </row>
    <row r="416" spans="2:11">
      <c r="B416" s="126"/>
    </row>
    <row r="417" spans="2:2">
      <c r="B417" s="126"/>
    </row>
    <row r="418" spans="2:2">
      <c r="B418" s="126"/>
    </row>
    <row r="419" spans="2:2">
      <c r="B419" s="126"/>
    </row>
    <row r="420" spans="2:2">
      <c r="B420" s="126"/>
    </row>
    <row r="421" spans="2:2">
      <c r="B421" s="126"/>
    </row>
    <row r="422" spans="2:2">
      <c r="B422" s="126"/>
    </row>
    <row r="423" spans="2:2">
      <c r="B423" s="129"/>
    </row>
    <row r="424" spans="2:2">
      <c r="B424" s="129"/>
    </row>
    <row r="425" spans="2:2">
      <c r="B425" s="126"/>
    </row>
    <row r="426" spans="2:2">
      <c r="B426" s="126"/>
    </row>
    <row r="427" spans="2:2">
      <c r="B427" s="126"/>
    </row>
    <row r="428" spans="2:2">
      <c r="B428" s="126"/>
    </row>
    <row r="429" spans="2:2">
      <c r="B429" s="126"/>
    </row>
    <row r="430" spans="2:2">
      <c r="B430" s="126"/>
    </row>
    <row r="431" spans="2:2">
      <c r="B431" s="126"/>
    </row>
    <row r="432" spans="2:2">
      <c r="B432" s="126"/>
    </row>
    <row r="433" spans="2:2">
      <c r="B433" s="126"/>
    </row>
    <row r="434" spans="2:2">
      <c r="B434" s="126"/>
    </row>
    <row r="435" spans="2:2">
      <c r="B435" s="126"/>
    </row>
    <row r="436" spans="2:2">
      <c r="B436" s="126"/>
    </row>
    <row r="437" spans="2:2">
      <c r="B437" s="126"/>
    </row>
    <row r="438" spans="2:2">
      <c r="B438" s="126"/>
    </row>
    <row r="439" spans="2:2">
      <c r="B439" s="126"/>
    </row>
    <row r="440" spans="2:2">
      <c r="B440" s="126"/>
    </row>
    <row r="441" spans="2:2">
      <c r="B441" s="126"/>
    </row>
    <row r="442" spans="2:2">
      <c r="B442" s="126"/>
    </row>
    <row r="443" spans="2:2">
      <c r="B443" s="126"/>
    </row>
    <row r="444" spans="2:2">
      <c r="B444" s="126"/>
    </row>
    <row r="445" spans="2:2">
      <c r="B445" s="126"/>
    </row>
    <row r="446" spans="2:2">
      <c r="B446" s="126"/>
    </row>
    <row r="449" spans="2:2" ht="21">
      <c r="B449" s="128"/>
    </row>
    <row r="451" spans="2:2">
      <c r="B451" s="129"/>
    </row>
    <row r="452" spans="2:2">
      <c r="B452" s="129"/>
    </row>
    <row r="453" spans="2:2">
      <c r="B453" s="126"/>
    </row>
    <row r="454" spans="2:2">
      <c r="B454" s="126"/>
    </row>
    <row r="455" spans="2:2">
      <c r="B455" s="126"/>
    </row>
    <row r="456" spans="2:2">
      <c r="B456" s="126"/>
    </row>
    <row r="457" spans="2:2">
      <c r="B457" s="126"/>
    </row>
    <row r="458" spans="2:2">
      <c r="B458" s="126"/>
    </row>
    <row r="459" spans="2:2">
      <c r="B459" s="126"/>
    </row>
    <row r="460" spans="2:2">
      <c r="B460" s="126"/>
    </row>
    <row r="461" spans="2:2">
      <c r="B461" s="126"/>
    </row>
    <row r="462" spans="2:2">
      <c r="B462" s="126"/>
    </row>
    <row r="463" spans="2:2">
      <c r="B463" s="126"/>
    </row>
    <row r="464" spans="2:2">
      <c r="B464" s="126"/>
    </row>
    <row r="465" spans="2:2">
      <c r="B465" s="126"/>
    </row>
    <row r="466" spans="2:2">
      <c r="B466" s="126"/>
    </row>
    <row r="467" spans="2:2">
      <c r="B467" s="126"/>
    </row>
    <row r="468" spans="2:2">
      <c r="B468" s="126"/>
    </row>
    <row r="469" spans="2:2">
      <c r="B469" s="126"/>
    </row>
    <row r="470" spans="2:2">
      <c r="B470" s="126"/>
    </row>
    <row r="471" spans="2:2">
      <c r="B471" s="126"/>
    </row>
    <row r="472" spans="2:2">
      <c r="B472" s="126"/>
    </row>
    <row r="473" spans="2:2">
      <c r="B473" s="126"/>
    </row>
    <row r="474" spans="2:2">
      <c r="B474" s="126"/>
    </row>
    <row r="475" spans="2:2">
      <c r="B475" s="126"/>
    </row>
    <row r="476" spans="2:2">
      <c r="B476" s="126"/>
    </row>
    <row r="477" spans="2:2">
      <c r="B477" s="126"/>
    </row>
    <row r="478" spans="2:2">
      <c r="B478" s="126"/>
    </row>
    <row r="479" spans="2:2">
      <c r="B479" s="126"/>
    </row>
    <row r="480" spans="2:2">
      <c r="B480" s="129"/>
    </row>
    <row r="481" spans="2:2">
      <c r="B481" s="129"/>
    </row>
    <row r="482" spans="2:2">
      <c r="B482" s="126"/>
    </row>
    <row r="483" spans="2:2">
      <c r="B483" s="126"/>
    </row>
    <row r="484" spans="2:2">
      <c r="B484" s="134"/>
    </row>
    <row r="485" spans="2:2">
      <c r="B485" s="134"/>
    </row>
    <row r="486" spans="2:2">
      <c r="B486" s="134"/>
    </row>
    <row r="487" spans="2:2">
      <c r="B487" s="134"/>
    </row>
    <row r="488" spans="2:2">
      <c r="B488" s="134"/>
    </row>
    <row r="489" spans="2:2">
      <c r="B489" s="134"/>
    </row>
    <row r="490" spans="2:2">
      <c r="B490" s="134"/>
    </row>
    <row r="491" spans="2:2">
      <c r="B491" s="134"/>
    </row>
    <row r="492" spans="2:2">
      <c r="B492" s="134"/>
    </row>
    <row r="493" spans="2:2">
      <c r="B493" s="134"/>
    </row>
    <row r="494" spans="2:2">
      <c r="B494" s="134"/>
    </row>
    <row r="495" spans="2:2">
      <c r="B495" s="134"/>
    </row>
    <row r="496" spans="2:2">
      <c r="B496" s="134"/>
    </row>
    <row r="497" spans="2:2">
      <c r="B497" s="134"/>
    </row>
    <row r="498" spans="2:2">
      <c r="B498" s="134"/>
    </row>
    <row r="499" spans="2:2">
      <c r="B499" s="134"/>
    </row>
    <row r="500" spans="2:2">
      <c r="B500" s="134"/>
    </row>
    <row r="501" spans="2:2">
      <c r="B501" s="134"/>
    </row>
    <row r="502" spans="2:2">
      <c r="B502" s="134"/>
    </row>
  </sheetData>
  <mergeCells count="70">
    <mergeCell ref="C392:D392"/>
    <mergeCell ref="E392:F392"/>
    <mergeCell ref="B400:B401"/>
    <mergeCell ref="C400:D400"/>
    <mergeCell ref="E400:F400"/>
    <mergeCell ref="B382:B386"/>
    <mergeCell ref="B372:B373"/>
    <mergeCell ref="C359:E359"/>
    <mergeCell ref="F351:H351"/>
    <mergeCell ref="J372:L372"/>
    <mergeCell ref="C372:E372"/>
    <mergeCell ref="F372:H372"/>
    <mergeCell ref="B374:B377"/>
    <mergeCell ref="B378:B381"/>
    <mergeCell ref="K350:L350"/>
    <mergeCell ref="F359:H359"/>
    <mergeCell ref="K356:L356"/>
    <mergeCell ref="C343:E343"/>
    <mergeCell ref="F343:H343"/>
    <mergeCell ref="C351:E351"/>
    <mergeCell ref="AC220:AD220"/>
    <mergeCell ref="C197:E197"/>
    <mergeCell ref="F197:H197"/>
    <mergeCell ref="I197:K197"/>
    <mergeCell ref="L197:N197"/>
    <mergeCell ref="O197:Q197"/>
    <mergeCell ref="R197:T197"/>
    <mergeCell ref="U197:W197"/>
    <mergeCell ref="X197:Z197"/>
    <mergeCell ref="AC82:AD82"/>
    <mergeCell ref="I60:K60"/>
    <mergeCell ref="C60:E60"/>
    <mergeCell ref="F60:H60"/>
    <mergeCell ref="C39:F39"/>
    <mergeCell ref="G39:J39"/>
    <mergeCell ref="C47:F47"/>
    <mergeCell ref="G47:J47"/>
    <mergeCell ref="L60:N60"/>
    <mergeCell ref="O60:Q60"/>
    <mergeCell ref="R60:T60"/>
    <mergeCell ref="Q39:T39"/>
    <mergeCell ref="U39:X39"/>
    <mergeCell ref="Q47:T47"/>
    <mergeCell ref="U47:X47"/>
    <mergeCell ref="U60:W60"/>
    <mergeCell ref="Q10:T10"/>
    <mergeCell ref="Q18:T18"/>
    <mergeCell ref="X60:Z60"/>
    <mergeCell ref="M45:N45"/>
    <mergeCell ref="AA2:AB2"/>
    <mergeCell ref="AA9:AB9"/>
    <mergeCell ref="M38:N38"/>
    <mergeCell ref="AA31:AB31"/>
    <mergeCell ref="AA38:AB38"/>
    <mergeCell ref="U31:X31"/>
    <mergeCell ref="Q2:T2"/>
    <mergeCell ref="U2:X2"/>
    <mergeCell ref="U10:X10"/>
    <mergeCell ref="U18:X18"/>
    <mergeCell ref="Q31:T31"/>
    <mergeCell ref="M16:N16"/>
    <mergeCell ref="C2:F2"/>
    <mergeCell ref="G2:J2"/>
    <mergeCell ref="M9:N9"/>
    <mergeCell ref="C31:F31"/>
    <mergeCell ref="G31:J31"/>
    <mergeCell ref="C10:F10"/>
    <mergeCell ref="G10:J10"/>
    <mergeCell ref="C18:F18"/>
    <mergeCell ref="G18:J18"/>
  </mergeCell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A6F93B5-4805-6140-80CC-A08A2BF07755}">
  <dimension ref="A1:I96"/>
  <sheetViews>
    <sheetView workbookViewId="0">
      <selection activeCell="H93" sqref="H93"/>
    </sheetView>
  </sheetViews>
  <sheetFormatPr baseColWidth="10" defaultRowHeight="16"/>
  <cols>
    <col min="1" max="1" width="29.5" style="1" customWidth="1"/>
    <col min="2" max="2" width="18.6640625" style="16" customWidth="1"/>
    <col min="3" max="3" width="12.5" customWidth="1"/>
    <col min="4" max="4" width="22.6640625" customWidth="1"/>
    <col min="5" max="5" width="11.5" customWidth="1"/>
    <col min="6" max="6" width="44.83203125" customWidth="1"/>
    <col min="7" max="7" width="21.33203125" customWidth="1"/>
    <col min="8" max="8" width="12.33203125" style="10" customWidth="1"/>
    <col min="9" max="9" width="10.83203125" style="283"/>
  </cols>
  <sheetData>
    <row r="1" spans="1:9" ht="25" thickBot="1">
      <c r="A1" s="3" t="s">
        <v>272</v>
      </c>
      <c r="H1" s="17"/>
    </row>
    <row r="2" spans="1:9" ht="20" customHeight="1">
      <c r="A2" s="13"/>
      <c r="B2" s="310"/>
      <c r="C2" s="282" t="s">
        <v>277</v>
      </c>
      <c r="D2" s="282" t="s">
        <v>300</v>
      </c>
      <c r="E2" s="282" t="s">
        <v>279</v>
      </c>
      <c r="F2" s="282" t="s">
        <v>291</v>
      </c>
      <c r="G2" s="282" t="s">
        <v>292</v>
      </c>
      <c r="H2" s="282" t="s">
        <v>282</v>
      </c>
      <c r="I2" s="284" t="s">
        <v>49</v>
      </c>
    </row>
    <row r="3" spans="1:9">
      <c r="A3" s="13"/>
      <c r="B3" s="311" t="s">
        <v>283</v>
      </c>
      <c r="C3" s="280">
        <v>20.194147837037001</v>
      </c>
      <c r="D3" s="280">
        <f>AVERAGE(C3:C4)</f>
        <v>20.208091396446001</v>
      </c>
      <c r="E3" s="280">
        <v>32.420799969667101</v>
      </c>
      <c r="F3" s="280">
        <f t="shared" ref="F3:F18" si="0">2^(D3-E3)*0.1</f>
        <v>2.1067276301782567E-5</v>
      </c>
      <c r="G3" s="280">
        <f t="shared" ref="G3:G18" si="1">F3/(D3*10^-3)*100</f>
        <v>0.10425168754674015</v>
      </c>
      <c r="H3" s="176">
        <f>AVERAGE(G3:G4)</f>
        <v>0.14560727205773868</v>
      </c>
      <c r="I3" s="285">
        <f>STDEV(G3:G4)</f>
        <v>5.8485628495320914E-2</v>
      </c>
    </row>
    <row r="4" spans="1:9">
      <c r="A4" s="13"/>
      <c r="B4" s="312"/>
      <c r="C4" s="280">
        <v>20.222034955855001</v>
      </c>
      <c r="D4" s="280">
        <f>AVERAGE(C3:C4)</f>
        <v>20.208091396446001</v>
      </c>
      <c r="E4" s="280">
        <v>31.578119024716401</v>
      </c>
      <c r="F4" s="280">
        <f t="shared" si="0"/>
        <v>3.7781624932816666E-5</v>
      </c>
      <c r="G4" s="280">
        <f t="shared" si="1"/>
        <v>0.18696285656873723</v>
      </c>
      <c r="H4" s="176"/>
      <c r="I4" s="286"/>
    </row>
    <row r="5" spans="1:9">
      <c r="A5" s="13"/>
      <c r="B5" s="311" t="s">
        <v>284</v>
      </c>
      <c r="C5" s="280">
        <v>20.9486744419928</v>
      </c>
      <c r="D5" s="280">
        <f>AVERAGE(C5:C6)</f>
        <v>20.473849664929702</v>
      </c>
      <c r="E5" s="280">
        <v>32.465897736753</v>
      </c>
      <c r="F5" s="280">
        <f t="shared" si="0"/>
        <v>2.4549000850211108E-5</v>
      </c>
      <c r="G5" s="280">
        <f t="shared" si="1"/>
        <v>0.11990417655679995</v>
      </c>
      <c r="H5" s="176">
        <f>AVERAGE(G5:G6)</f>
        <v>8.8654346662792469E-2</v>
      </c>
      <c r="I5" s="285">
        <f>STDEV(G5:G6)</f>
        <v>4.4193933257957549E-2</v>
      </c>
    </row>
    <row r="6" spans="1:9">
      <c r="A6" s="13"/>
      <c r="B6" s="312"/>
      <c r="C6" s="280">
        <v>19.9990248878666</v>
      </c>
      <c r="D6" s="280">
        <f>AVERAGE(C5:C6)</f>
        <v>20.473849664929702</v>
      </c>
      <c r="E6" s="280">
        <v>33.528543486705402</v>
      </c>
      <c r="F6" s="280">
        <f t="shared" si="0"/>
        <v>1.1752914464120398E-5</v>
      </c>
      <c r="G6" s="280">
        <f t="shared" si="1"/>
        <v>5.7404516768784976E-2</v>
      </c>
      <c r="H6" s="176"/>
      <c r="I6" s="286"/>
    </row>
    <row r="7" spans="1:9">
      <c r="A7" s="13"/>
      <c r="B7" s="311" t="s">
        <v>285</v>
      </c>
      <c r="C7" s="280">
        <v>18.073583916580901</v>
      </c>
      <c r="D7" s="280">
        <f>AVERAGE(C7:C8)</f>
        <v>18.327645559227399</v>
      </c>
      <c r="E7" s="280">
        <v>31.707507052141299</v>
      </c>
      <c r="F7" s="280">
        <f t="shared" si="0"/>
        <v>9.3812422930693602E-6</v>
      </c>
      <c r="G7" s="280">
        <f t="shared" si="1"/>
        <v>5.1186292656921206E-2</v>
      </c>
      <c r="H7" s="176">
        <f>AVERAGE(G7:G8)</f>
        <v>4.2521019207446289E-2</v>
      </c>
      <c r="I7" s="285">
        <f>STDEV(G7:G8)</f>
        <v>1.2254547233918943E-2</v>
      </c>
    </row>
    <row r="8" spans="1:9">
      <c r="A8" s="13"/>
      <c r="B8" s="312"/>
      <c r="C8" s="280">
        <v>18.5817072018739</v>
      </c>
      <c r="D8" s="280">
        <f>AVERAGE(C7:C8)</f>
        <v>18.327645559227399</v>
      </c>
      <c r="E8" s="280">
        <v>32.303863871521699</v>
      </c>
      <c r="F8" s="280">
        <f t="shared" si="0"/>
        <v>6.2049610839541609E-6</v>
      </c>
      <c r="G8" s="280">
        <f t="shared" si="1"/>
        <v>3.385574575797138E-2</v>
      </c>
      <c r="H8" s="176"/>
      <c r="I8" s="286"/>
    </row>
    <row r="9" spans="1:9">
      <c r="A9" s="13"/>
      <c r="B9" s="311" t="s">
        <v>286</v>
      </c>
      <c r="C9" s="280">
        <v>19.446893804327399</v>
      </c>
      <c r="D9" s="280">
        <f>AVERAGE(C9:C10)</f>
        <v>19.62762525828305</v>
      </c>
      <c r="E9" s="280">
        <v>32.939352348848601</v>
      </c>
      <c r="F9" s="280">
        <f t="shared" si="0"/>
        <v>9.8349204540573657E-6</v>
      </c>
      <c r="G9" s="280">
        <f t="shared" si="1"/>
        <v>5.0107541409814382E-2</v>
      </c>
      <c r="H9" s="176">
        <f>AVERAGE(G9:G10)</f>
        <v>3.6477077044637742E-2</v>
      </c>
      <c r="I9" s="285">
        <f>STDEV(G9:G10)</f>
        <v>1.9276387566675983E-2</v>
      </c>
    </row>
    <row r="10" spans="1:9">
      <c r="A10" s="13"/>
      <c r="B10" s="312"/>
      <c r="C10" s="280">
        <v>19.808356712238702</v>
      </c>
      <c r="D10" s="280">
        <f>AVERAGE(C9:C10)</f>
        <v>19.62762525828305</v>
      </c>
      <c r="E10" s="280">
        <v>34.072399818677503</v>
      </c>
      <c r="F10" s="280">
        <f t="shared" si="0"/>
        <v>4.4842475209360051E-6</v>
      </c>
      <c r="G10" s="280">
        <f t="shared" si="1"/>
        <v>2.2846612679461101E-2</v>
      </c>
      <c r="H10" s="176"/>
      <c r="I10" s="286"/>
    </row>
    <row r="11" spans="1:9">
      <c r="A11" s="13"/>
      <c r="B11" s="311" t="s">
        <v>287</v>
      </c>
      <c r="C11" s="280">
        <v>19.817678095348001</v>
      </c>
      <c r="D11" s="280">
        <f>AVERAGE(C11:C12)</f>
        <v>19.73607730144915</v>
      </c>
      <c r="E11" s="280">
        <v>29.1298712568017</v>
      </c>
      <c r="F11" s="280">
        <f t="shared" si="0"/>
        <v>1.4865730195837685E-4</v>
      </c>
      <c r="G11" s="280">
        <f t="shared" si="1"/>
        <v>0.75322618414887066</v>
      </c>
      <c r="H11" s="176">
        <f>AVERAGE(G11:G12)</f>
        <v>0.97667490728438477</v>
      </c>
      <c r="I11" s="285">
        <f>STDEV(G11:G12)</f>
        <v>0.31600421475319523</v>
      </c>
    </row>
    <row r="12" spans="1:9">
      <c r="A12" s="13"/>
      <c r="B12" s="312"/>
      <c r="C12" s="280">
        <v>19.654476507550299</v>
      </c>
      <c r="D12" s="280">
        <f>AVERAGE(C11:C12)</f>
        <v>19.73607730144915</v>
      </c>
      <c r="E12" s="280">
        <v>28.457843282322202</v>
      </c>
      <c r="F12" s="280">
        <f t="shared" si="0"/>
        <v>2.3685732741262917E-4</v>
      </c>
      <c r="G12" s="280">
        <f t="shared" si="1"/>
        <v>1.200123630419899</v>
      </c>
      <c r="H12" s="176"/>
      <c r="I12" s="286"/>
    </row>
    <row r="13" spans="1:9">
      <c r="A13" s="13"/>
      <c r="B13" s="311" t="s">
        <v>288</v>
      </c>
      <c r="C13" s="280">
        <v>20.030475368105499</v>
      </c>
      <c r="D13" s="280">
        <f>AVERAGE(C13:C14)</f>
        <v>20.067964507675001</v>
      </c>
      <c r="E13" s="280">
        <v>29.004396216050999</v>
      </c>
      <c r="F13" s="280">
        <f t="shared" si="0"/>
        <v>2.0411080783570019E-4</v>
      </c>
      <c r="G13" s="280">
        <f t="shared" si="1"/>
        <v>1.0170977119161135</v>
      </c>
      <c r="H13" s="176">
        <f>AVERAGE(G13:G14)</f>
        <v>0.8472320647861401</v>
      </c>
      <c r="I13" s="285">
        <f>STDEV(G13:G14)</f>
        <v>0.24022630195249053</v>
      </c>
    </row>
    <row r="14" spans="1:9">
      <c r="A14" s="13"/>
      <c r="B14" s="312"/>
      <c r="C14" s="280">
        <v>20.105453647244499</v>
      </c>
      <c r="D14" s="280">
        <f>AVERAGE(C13:C14)</f>
        <v>20.067964507675001</v>
      </c>
      <c r="E14" s="280">
        <v>29.590846132622801</v>
      </c>
      <c r="F14" s="280">
        <f t="shared" si="0"/>
        <v>1.3593365228214914E-4</v>
      </c>
      <c r="G14" s="280">
        <f t="shared" si="1"/>
        <v>0.67736641765616667</v>
      </c>
      <c r="H14" s="176"/>
      <c r="I14" s="286"/>
    </row>
    <row r="15" spans="1:9">
      <c r="A15" s="13"/>
      <c r="B15" s="311" t="s">
        <v>289</v>
      </c>
      <c r="C15" s="280">
        <v>18.610241872469398</v>
      </c>
      <c r="D15" s="280">
        <f>AVERAGE(C15:C16)</f>
        <v>18.81879528977845</v>
      </c>
      <c r="E15" s="280">
        <v>26.284620282609499</v>
      </c>
      <c r="F15" s="280">
        <f t="shared" si="0"/>
        <v>5.6566946336877909E-4</v>
      </c>
      <c r="G15" s="280">
        <f t="shared" si="1"/>
        <v>3.0058750024026573</v>
      </c>
      <c r="H15" s="176">
        <f>AVERAGE(G15:G16)</f>
        <v>2.5554045826020189</v>
      </c>
      <c r="I15" s="285">
        <f>STDEV(G15:G16)</f>
        <v>0.63706137712996502</v>
      </c>
    </row>
    <row r="16" spans="1:9">
      <c r="A16" s="13"/>
      <c r="B16" s="312"/>
      <c r="C16" s="280">
        <v>19.027348707087501</v>
      </c>
      <c r="D16" s="280">
        <f>AVERAGE(C15:C16)</f>
        <v>18.81879528977845</v>
      </c>
      <c r="E16" s="280">
        <v>26.7986301894401</v>
      </c>
      <c r="F16" s="280">
        <f t="shared" si="0"/>
        <v>3.9612325108220371E-4</v>
      </c>
      <c r="G16" s="280">
        <f t="shared" si="1"/>
        <v>2.1049341628013805</v>
      </c>
      <c r="H16" s="176"/>
      <c r="I16" s="286"/>
    </row>
    <row r="17" spans="1:9">
      <c r="A17" s="13"/>
      <c r="B17" s="311" t="s">
        <v>290</v>
      </c>
      <c r="C17" s="280">
        <v>19.091788070679002</v>
      </c>
      <c r="D17" s="280">
        <f>AVERAGE(C17:C18)</f>
        <v>19.4628724040635</v>
      </c>
      <c r="E17" s="280">
        <v>28.343594459801299</v>
      </c>
      <c r="F17" s="280">
        <f t="shared" si="0"/>
        <v>2.121466987702951E-4</v>
      </c>
      <c r="G17" s="280">
        <f t="shared" si="1"/>
        <v>1.0900071395731015</v>
      </c>
      <c r="H17" s="176">
        <f>AVERAGE(G17:G18)</f>
        <v>1.0699019928286502</v>
      </c>
      <c r="I17" s="285">
        <f>STDEV(G17:G18)</f>
        <v>2.8432971199504147E-2</v>
      </c>
    </row>
    <row r="18" spans="1:9" ht="17" thickBot="1">
      <c r="A18" s="13"/>
      <c r="B18" s="313"/>
      <c r="C18" s="281">
        <v>19.833956737447998</v>
      </c>
      <c r="D18" s="281">
        <f>AVERAGE(C17:C18)</f>
        <v>19.4628724040635</v>
      </c>
      <c r="E18" s="281">
        <v>28.397821876158002</v>
      </c>
      <c r="F18" s="281">
        <f t="shared" si="0"/>
        <v>2.0432062065525058E-4</v>
      </c>
      <c r="G18" s="281">
        <f t="shared" si="1"/>
        <v>1.0497968460841991</v>
      </c>
      <c r="H18" s="281"/>
      <c r="I18" s="287"/>
    </row>
    <row r="19" spans="1:9">
      <c r="A19" s="13"/>
    </row>
    <row r="20" spans="1:9" ht="25" thickBot="1">
      <c r="A20" s="3" t="s">
        <v>273</v>
      </c>
    </row>
    <row r="21" spans="1:9" ht="17">
      <c r="A21" s="13"/>
      <c r="B21" s="310"/>
      <c r="C21" s="282" t="s">
        <v>277</v>
      </c>
      <c r="D21" s="282" t="s">
        <v>293</v>
      </c>
      <c r="E21" s="282" t="s">
        <v>279</v>
      </c>
      <c r="F21" s="282" t="s">
        <v>280</v>
      </c>
      <c r="G21" s="282" t="s">
        <v>281</v>
      </c>
      <c r="H21" s="282" t="s">
        <v>282</v>
      </c>
      <c r="I21" s="284" t="s">
        <v>49</v>
      </c>
    </row>
    <row r="22" spans="1:9">
      <c r="A22" s="13"/>
      <c r="B22" s="311" t="s">
        <v>283</v>
      </c>
      <c r="C22" s="280">
        <v>20.194147837037001</v>
      </c>
      <c r="D22" s="280">
        <f>AVERAGE(C22:C23)</f>
        <v>20.208091396446001</v>
      </c>
      <c r="E22" s="280">
        <v>32.420799969667101</v>
      </c>
      <c r="F22" s="280">
        <f t="shared" ref="F22:F37" si="2">2^(D22-E22)*0.1</f>
        <v>2.1067276301782567E-5</v>
      </c>
      <c r="G22" s="280">
        <f t="shared" ref="G22:G37" si="3">F22/(D22*10^-3)*100</f>
        <v>0.10425168754674015</v>
      </c>
      <c r="H22" s="176">
        <f>AVERAGE(G22:G23)</f>
        <v>0.14560727205773868</v>
      </c>
      <c r="I22" s="285">
        <f>STDEV(G22:G23)</f>
        <v>5.8485628495320914E-2</v>
      </c>
    </row>
    <row r="23" spans="1:9">
      <c r="A23" s="13"/>
      <c r="B23" s="312"/>
      <c r="C23" s="280">
        <v>20.222034955855001</v>
      </c>
      <c r="D23" s="280">
        <f>AVERAGE(C22:C23)</f>
        <v>20.208091396446001</v>
      </c>
      <c r="E23" s="280">
        <v>31.578119024716401</v>
      </c>
      <c r="F23" s="280">
        <f t="shared" si="2"/>
        <v>3.7781624932816666E-5</v>
      </c>
      <c r="G23" s="280">
        <f t="shared" si="3"/>
        <v>0.18696285656873723</v>
      </c>
      <c r="H23" s="176"/>
      <c r="I23" s="286"/>
    </row>
    <row r="24" spans="1:9">
      <c r="A24" s="13"/>
      <c r="B24" s="311" t="s">
        <v>294</v>
      </c>
      <c r="C24" s="280">
        <v>23.109934882387002</v>
      </c>
      <c r="D24" s="280">
        <f>AVERAGE(C24:C25)</f>
        <v>22.992400985475602</v>
      </c>
      <c r="E24" s="280">
        <v>33.104106514249601</v>
      </c>
      <c r="F24" s="280">
        <f t="shared" si="2"/>
        <v>9.038020634364898E-5</v>
      </c>
      <c r="G24" s="280">
        <f t="shared" si="3"/>
        <v>0.39308729175670926</v>
      </c>
      <c r="H24" s="176">
        <f>AVERAGE(G24:G25)</f>
        <v>0.35735097312374248</v>
      </c>
      <c r="I24" s="285">
        <f>STDEV(G24:G25)</f>
        <v>5.0538786480027964E-2</v>
      </c>
    </row>
    <row r="25" spans="1:9">
      <c r="A25" s="13"/>
      <c r="B25" s="312"/>
      <c r="C25" s="280">
        <v>22.874867088564201</v>
      </c>
      <c r="D25" s="280">
        <f>AVERAGE(C24:C25)</f>
        <v>22.992400985475602</v>
      </c>
      <c r="E25" s="280">
        <v>33.393623092473497</v>
      </c>
      <c r="F25" s="280">
        <f t="shared" si="2"/>
        <v>7.3946930988571066E-5</v>
      </c>
      <c r="G25" s="280">
        <f t="shared" si="3"/>
        <v>0.3216146544907757</v>
      </c>
      <c r="H25" s="176"/>
      <c r="I25" s="286"/>
    </row>
    <row r="26" spans="1:9">
      <c r="A26" s="13"/>
      <c r="B26" s="311" t="s">
        <v>295</v>
      </c>
      <c r="C26" s="280">
        <v>25.002641480486801</v>
      </c>
      <c r="D26" s="280">
        <f>AVERAGE(C26:C27)</f>
        <v>24.910280160479353</v>
      </c>
      <c r="E26" s="280">
        <v>35.339004399253398</v>
      </c>
      <c r="F26" s="280">
        <f t="shared" si="2"/>
        <v>7.2550629932376066E-5</v>
      </c>
      <c r="G26" s="280">
        <f t="shared" si="3"/>
        <v>0.29124774777715695</v>
      </c>
      <c r="H26" s="176">
        <f>AVERAGE(G26:G27)</f>
        <v>0.29124774777715695</v>
      </c>
      <c r="I26" s="285">
        <f>STDEV(G26:G27)</f>
        <v>0</v>
      </c>
    </row>
    <row r="27" spans="1:9">
      <c r="A27" s="13"/>
      <c r="B27" s="312"/>
      <c r="C27" s="280">
        <v>24.817918840471901</v>
      </c>
      <c r="D27" s="280">
        <f>AVERAGE(C26:C27)</f>
        <v>24.910280160479353</v>
      </c>
      <c r="E27" s="280">
        <v>35.339004399253398</v>
      </c>
      <c r="F27" s="280">
        <f t="shared" si="2"/>
        <v>7.2550629932376066E-5</v>
      </c>
      <c r="G27" s="280">
        <f t="shared" si="3"/>
        <v>0.29124774777715695</v>
      </c>
      <c r="H27" s="176"/>
      <c r="I27" s="286"/>
    </row>
    <row r="28" spans="1:9">
      <c r="A28" s="13"/>
      <c r="B28" s="311" t="s">
        <v>296</v>
      </c>
      <c r="C28" s="280">
        <v>23.852059650308401</v>
      </c>
      <c r="D28" s="280">
        <f>AVERAGE(C28:C29)</f>
        <v>23.826368253630548</v>
      </c>
      <c r="E28" s="280">
        <v>32.990147018090397</v>
      </c>
      <c r="F28" s="280">
        <f t="shared" si="2"/>
        <v>1.7435231503259909E-4</v>
      </c>
      <c r="G28" s="280">
        <f t="shared" si="3"/>
        <v>0.73176202590603423</v>
      </c>
      <c r="H28" s="176">
        <f>AVERAGE(G28:G29)</f>
        <v>0.49106722759530513</v>
      </c>
      <c r="I28" s="285">
        <f>STDEV(G28:G29)</f>
        <v>0.34039384816368989</v>
      </c>
    </row>
    <row r="29" spans="1:9">
      <c r="A29" s="13"/>
      <c r="B29" s="312"/>
      <c r="C29" s="280">
        <v>23.800676856952698</v>
      </c>
      <c r="D29" s="280">
        <f>AVERAGE(C28:C29)</f>
        <v>23.826368253630548</v>
      </c>
      <c r="E29" s="280">
        <v>34.537445865276098</v>
      </c>
      <c r="F29" s="280">
        <f t="shared" si="2"/>
        <v>5.9654657006903819E-5</v>
      </c>
      <c r="G29" s="280">
        <f t="shared" si="3"/>
        <v>0.25037242928457604</v>
      </c>
      <c r="H29" s="176"/>
      <c r="I29" s="286"/>
    </row>
    <row r="30" spans="1:9">
      <c r="A30" s="13"/>
      <c r="B30" s="311" t="s">
        <v>287</v>
      </c>
      <c r="C30" s="280">
        <v>19.817678095348001</v>
      </c>
      <c r="D30" s="280">
        <f>AVERAGE(C30:C31)</f>
        <v>19.73607730144915</v>
      </c>
      <c r="E30" s="280">
        <v>29.1298712568017</v>
      </c>
      <c r="F30" s="280">
        <f t="shared" si="2"/>
        <v>1.4865730195837685E-4</v>
      </c>
      <c r="G30" s="280">
        <f t="shared" si="3"/>
        <v>0.75322618414887066</v>
      </c>
      <c r="H30" s="176">
        <f>AVERAGE(G30:G31)</f>
        <v>0.97667490728438477</v>
      </c>
      <c r="I30" s="285">
        <f>STDEV(G30:G31)</f>
        <v>0.31600421475319523</v>
      </c>
    </row>
    <row r="31" spans="1:9">
      <c r="A31" s="13"/>
      <c r="B31" s="312"/>
      <c r="C31" s="280">
        <v>19.654476507550299</v>
      </c>
      <c r="D31" s="280">
        <f>AVERAGE(C30:C31)</f>
        <v>19.73607730144915</v>
      </c>
      <c r="E31" s="280">
        <v>28.457843282322202</v>
      </c>
      <c r="F31" s="280">
        <f t="shared" si="2"/>
        <v>2.3685732741262917E-4</v>
      </c>
      <c r="G31" s="280">
        <f t="shared" si="3"/>
        <v>1.200123630419899</v>
      </c>
      <c r="H31" s="176"/>
      <c r="I31" s="286"/>
    </row>
    <row r="32" spans="1:9">
      <c r="A32" s="13"/>
      <c r="B32" s="311" t="s">
        <v>297</v>
      </c>
      <c r="C32" s="280">
        <v>21.294722473086999</v>
      </c>
      <c r="D32" s="280">
        <f>AVERAGE(C32:C33)</f>
        <v>21.38072780708865</v>
      </c>
      <c r="E32" s="280">
        <v>32.366748571941898</v>
      </c>
      <c r="F32" s="280">
        <f t="shared" si="2"/>
        <v>4.9303552941913928E-5</v>
      </c>
      <c r="G32" s="280">
        <f t="shared" si="3"/>
        <v>0.23059810398768388</v>
      </c>
      <c r="H32" s="176">
        <f>AVERAGE(G32:G33)</f>
        <v>0.18950966939213576</v>
      </c>
      <c r="I32" s="285">
        <f>STDEV(G32:G33)</f>
        <v>5.8107821461703922E-2</v>
      </c>
    </row>
    <row r="33" spans="1:9">
      <c r="A33" s="13"/>
      <c r="B33" s="312"/>
      <c r="C33" s="280">
        <v>21.466733141090302</v>
      </c>
      <c r="D33" s="280">
        <f>AVERAGE(C32:C33)</f>
        <v>21.38072780708865</v>
      </c>
      <c r="E33" s="280">
        <v>33.0024317081619</v>
      </c>
      <c r="F33" s="280">
        <f t="shared" si="2"/>
        <v>3.1733540219778344E-5</v>
      </c>
      <c r="G33" s="280">
        <f t="shared" si="3"/>
        <v>0.14842123479658761</v>
      </c>
      <c r="H33" s="176"/>
      <c r="I33" s="286"/>
    </row>
    <row r="34" spans="1:9">
      <c r="A34" s="13"/>
      <c r="B34" s="311" t="s">
        <v>298</v>
      </c>
      <c r="C34" s="280">
        <v>23.369389735278801</v>
      </c>
      <c r="D34" s="280">
        <f>AVERAGE(C34:C35)</f>
        <v>23.38071160379905</v>
      </c>
      <c r="E34" s="280">
        <v>30.979508264395101</v>
      </c>
      <c r="F34" s="280">
        <f t="shared" si="2"/>
        <v>5.1586287499431253E-4</v>
      </c>
      <c r="G34" s="280">
        <f t="shared" si="3"/>
        <v>2.2063608830044839</v>
      </c>
      <c r="H34" s="176">
        <f>AVERAGE(G34:G35)</f>
        <v>2.739275004105397</v>
      </c>
      <c r="I34" s="285">
        <f>STDEV(G34:G35)</f>
        <v>0.75365437764104903</v>
      </c>
    </row>
    <row r="35" spans="1:9">
      <c r="A35" s="13"/>
      <c r="B35" s="312"/>
      <c r="C35" s="280">
        <v>23.392033472319302</v>
      </c>
      <c r="D35" s="280">
        <f>AVERAGE(C34:C35)</f>
        <v>23.38071160379905</v>
      </c>
      <c r="E35" s="280">
        <v>30.4109209135359</v>
      </c>
      <c r="F35" s="280">
        <f t="shared" si="2"/>
        <v>7.650611024953625E-4</v>
      </c>
      <c r="G35" s="280">
        <f t="shared" si="3"/>
        <v>3.2721891252063102</v>
      </c>
      <c r="H35" s="176"/>
      <c r="I35" s="286"/>
    </row>
    <row r="36" spans="1:9">
      <c r="A36" s="13"/>
      <c r="B36" s="311" t="s">
        <v>299</v>
      </c>
      <c r="C36" s="280">
        <v>21.979286851941801</v>
      </c>
      <c r="D36" s="280">
        <f>AVERAGE(C36:C37)</f>
        <v>22.354220518000503</v>
      </c>
      <c r="E36" s="280">
        <v>31.045721875578401</v>
      </c>
      <c r="F36" s="280">
        <f t="shared" si="2"/>
        <v>2.4187856534797991E-4</v>
      </c>
      <c r="G36" s="280">
        <f t="shared" si="3"/>
        <v>1.082026390288177</v>
      </c>
      <c r="H36" s="176">
        <f>AVERAGE(G36:G37)</f>
        <v>1.0383866412425664</v>
      </c>
      <c r="I36" s="285">
        <f>STDEV(G36:G37)</f>
        <v>6.1715924958860802E-2</v>
      </c>
    </row>
    <row r="37" spans="1:9" ht="17" thickBot="1">
      <c r="A37" s="13"/>
      <c r="B37" s="313"/>
      <c r="C37" s="281">
        <v>22.729154184059201</v>
      </c>
      <c r="D37" s="281">
        <f>AVERAGE(C36:C37)</f>
        <v>22.354220518000503</v>
      </c>
      <c r="E37" s="281">
        <v>31.1670561703076</v>
      </c>
      <c r="F37" s="281">
        <f t="shared" si="2"/>
        <v>2.2236791387766428E-4</v>
      </c>
      <c r="G37" s="281">
        <f t="shared" si="3"/>
        <v>0.99474689219695589</v>
      </c>
      <c r="H37" s="281"/>
      <c r="I37" s="287"/>
    </row>
    <row r="38" spans="1:9">
      <c r="A38" s="13"/>
    </row>
    <row r="39" spans="1:9" ht="25" thickBot="1">
      <c r="A39" s="3" t="s">
        <v>274</v>
      </c>
    </row>
    <row r="40" spans="1:9" ht="17">
      <c r="A40" s="129"/>
      <c r="B40" s="310"/>
      <c r="C40" s="282" t="s">
        <v>277</v>
      </c>
      <c r="D40" s="282" t="s">
        <v>278</v>
      </c>
      <c r="E40" s="282" t="s">
        <v>279</v>
      </c>
      <c r="F40" s="282" t="s">
        <v>280</v>
      </c>
      <c r="G40" s="282" t="s">
        <v>281</v>
      </c>
      <c r="H40" s="282" t="s">
        <v>282</v>
      </c>
      <c r="I40" s="284" t="s">
        <v>49</v>
      </c>
    </row>
    <row r="41" spans="1:9">
      <c r="B41" s="311" t="s">
        <v>283</v>
      </c>
      <c r="C41" s="280">
        <v>20.194147837037001</v>
      </c>
      <c r="D41" s="280">
        <f>AVERAGE(C41:C42)</f>
        <v>20.208091396446001</v>
      </c>
      <c r="E41" s="280">
        <v>32.420799969667101</v>
      </c>
      <c r="F41" s="280">
        <f t="shared" ref="F41:F56" si="4">2^(D41-E41)*0.1</f>
        <v>2.1067276301782567E-5</v>
      </c>
      <c r="G41" s="280">
        <f t="shared" ref="G41:G56" si="5">F41/(D41*10^-3)*100</f>
        <v>0.10425168754674015</v>
      </c>
      <c r="H41" s="176">
        <f>AVERAGE(G41:G42)</f>
        <v>0.14560727205773868</v>
      </c>
      <c r="I41" s="285">
        <f>STDEV(G41:G42)</f>
        <v>5.8485628495320914E-2</v>
      </c>
    </row>
    <row r="42" spans="1:9">
      <c r="A42" s="13"/>
      <c r="B42" s="312"/>
      <c r="C42" s="280">
        <v>20.222034955855001</v>
      </c>
      <c r="D42" s="280">
        <f>AVERAGE(C41:C42)</f>
        <v>20.208091396446001</v>
      </c>
      <c r="E42" s="280">
        <v>31.578119024716401</v>
      </c>
      <c r="F42" s="280">
        <f t="shared" si="4"/>
        <v>3.7781624932816666E-5</v>
      </c>
      <c r="G42" s="280">
        <f t="shared" si="5"/>
        <v>0.18696285656873723</v>
      </c>
      <c r="H42" s="176"/>
      <c r="I42" s="286"/>
    </row>
    <row r="43" spans="1:9">
      <c r="A43" s="13"/>
      <c r="B43" s="311" t="s">
        <v>301</v>
      </c>
      <c r="C43" s="280">
        <v>21.137727090096799</v>
      </c>
      <c r="D43" s="280">
        <f>AVERAGE(C43:C44)</f>
        <v>21.044393530206499</v>
      </c>
      <c r="E43" s="280">
        <v>35.348859133696202</v>
      </c>
      <c r="F43" s="280">
        <f t="shared" si="4"/>
        <v>4.9422735716268917E-6</v>
      </c>
      <c r="G43" s="280">
        <f t="shared" si="5"/>
        <v>2.3484989313343238E-2</v>
      </c>
      <c r="H43" s="176">
        <f>AVERAGE(G43:G44)</f>
        <v>4.1559618981457568E-2</v>
      </c>
      <c r="I43" s="285">
        <f>STDEV(G43:G44)</f>
        <v>2.5561386411518394E-2</v>
      </c>
    </row>
    <row r="44" spans="1:9">
      <c r="A44" s="13"/>
      <c r="B44" s="312"/>
      <c r="C44" s="280">
        <v>20.951059970316201</v>
      </c>
      <c r="D44" s="280">
        <f>AVERAGE(C43:C44)</f>
        <v>21.044393530206499</v>
      </c>
      <c r="E44" s="280">
        <v>34.004456945391198</v>
      </c>
      <c r="F44" s="280">
        <f t="shared" si="4"/>
        <v>1.2549665964597763E-5</v>
      </c>
      <c r="G44" s="280">
        <f t="shared" si="5"/>
        <v>5.9634248649571897E-2</v>
      </c>
      <c r="H44" s="176"/>
      <c r="I44" s="286"/>
    </row>
    <row r="45" spans="1:9">
      <c r="A45" s="13"/>
      <c r="B45" s="311" t="s">
        <v>302</v>
      </c>
      <c r="C45" s="280">
        <v>18.284468406849101</v>
      </c>
      <c r="D45" s="280">
        <f>AVERAGE(C45:C46)</f>
        <v>18.271168269051351</v>
      </c>
      <c r="E45" s="280">
        <v>30.741115778350601</v>
      </c>
      <c r="F45" s="280">
        <f t="shared" si="4"/>
        <v>1.7626730127956474E-5</v>
      </c>
      <c r="G45" s="280">
        <f t="shared" si="5"/>
        <v>9.6472923178172132E-2</v>
      </c>
      <c r="H45" s="176">
        <f>AVERAGE(G45:G46)</f>
        <v>0.12058786045846319</v>
      </c>
      <c r="I45" s="285">
        <f>STDEV(G45:G46)</f>
        <v>3.4103671357564161E-2</v>
      </c>
    </row>
    <row r="46" spans="1:9">
      <c r="A46" s="13"/>
      <c r="B46" s="312"/>
      <c r="C46" s="280">
        <v>18.257868131253598</v>
      </c>
      <c r="D46" s="280">
        <f>AVERAGE(C45:C46)</f>
        <v>18.271168269051351</v>
      </c>
      <c r="E46" s="280">
        <v>30.156218949179799</v>
      </c>
      <c r="F46" s="280">
        <f t="shared" si="4"/>
        <v>2.6438891664872824E-5</v>
      </c>
      <c r="G46" s="280">
        <f t="shared" si="5"/>
        <v>0.14470279773875425</v>
      </c>
      <c r="H46" s="176"/>
      <c r="I46" s="286"/>
    </row>
    <row r="47" spans="1:9">
      <c r="A47" s="13"/>
      <c r="B47" s="311" t="s">
        <v>303</v>
      </c>
      <c r="C47" s="280">
        <v>21.226124414669201</v>
      </c>
      <c r="D47" s="280">
        <f>AVERAGE(C47:C48)</f>
        <v>21.091804376482202</v>
      </c>
      <c r="E47" s="280">
        <v>35.149192272234302</v>
      </c>
      <c r="F47" s="280">
        <f t="shared" si="4"/>
        <v>5.8654938355300239E-6</v>
      </c>
      <c r="G47" s="280">
        <f t="shared" si="5"/>
        <v>2.7809350640811796E-2</v>
      </c>
      <c r="H47" s="176">
        <f>AVERAGE(G47:G48)</f>
        <v>3.2838642513130983E-2</v>
      </c>
      <c r="I47" s="285">
        <f>STDEV(G47:G48)</f>
        <v>7.1124927749665291E-3</v>
      </c>
    </row>
    <row r="48" spans="1:9">
      <c r="A48" s="13"/>
      <c r="B48" s="312"/>
      <c r="C48" s="280">
        <v>20.957484338295199</v>
      </c>
      <c r="D48" s="280">
        <f>AVERAGE(C47:C48)</f>
        <v>21.091804376482202</v>
      </c>
      <c r="E48" s="280">
        <v>34.703785602369699</v>
      </c>
      <c r="F48" s="280">
        <f t="shared" si="4"/>
        <v>7.9870306419937861E-6</v>
      </c>
      <c r="G48" s="280">
        <f t="shared" si="5"/>
        <v>3.7867934385450164E-2</v>
      </c>
      <c r="H48" s="176"/>
      <c r="I48" s="286"/>
    </row>
    <row r="49" spans="1:9">
      <c r="A49" s="13"/>
      <c r="B49" s="311" t="s">
        <v>287</v>
      </c>
      <c r="C49" s="280">
        <v>19.817678095348001</v>
      </c>
      <c r="D49" s="280">
        <f>AVERAGE(C49:C50)</f>
        <v>19.73607730144915</v>
      </c>
      <c r="E49" s="280">
        <v>29.1298712568017</v>
      </c>
      <c r="F49" s="280">
        <f t="shared" si="4"/>
        <v>1.4865730195837685E-4</v>
      </c>
      <c r="G49" s="280">
        <f t="shared" si="5"/>
        <v>0.75322618414887066</v>
      </c>
      <c r="H49" s="176">
        <f>AVERAGE(G49:G50)</f>
        <v>0.97667490728438477</v>
      </c>
      <c r="I49" s="285">
        <f>STDEV(G49:G50)</f>
        <v>0.31600421475319523</v>
      </c>
    </row>
    <row r="50" spans="1:9">
      <c r="A50" s="13"/>
      <c r="B50" s="312"/>
      <c r="C50" s="280">
        <v>19.654476507550299</v>
      </c>
      <c r="D50" s="280">
        <f>AVERAGE(C49:C50)</f>
        <v>19.73607730144915</v>
      </c>
      <c r="E50" s="280">
        <v>28.457843282322202</v>
      </c>
      <c r="F50" s="280">
        <f t="shared" si="4"/>
        <v>2.3685732741262917E-4</v>
      </c>
      <c r="G50" s="280">
        <f t="shared" si="5"/>
        <v>1.200123630419899</v>
      </c>
      <c r="H50" s="176"/>
      <c r="I50" s="286"/>
    </row>
    <row r="51" spans="1:9">
      <c r="A51" s="13"/>
      <c r="B51" s="311" t="s">
        <v>304</v>
      </c>
      <c r="C51" s="280">
        <v>21.2034697901267</v>
      </c>
      <c r="D51" s="280">
        <f>AVERAGE(C51:C52)</f>
        <v>20.883075490657401</v>
      </c>
      <c r="E51" s="280">
        <v>29.2449314745318</v>
      </c>
      <c r="F51" s="280">
        <f t="shared" si="4"/>
        <v>3.0396986417811634E-4</v>
      </c>
      <c r="G51" s="280">
        <f t="shared" si="5"/>
        <v>1.4555799710349433</v>
      </c>
      <c r="H51" s="176">
        <f>AVERAGE(G51:G52)</f>
        <v>1.5524728319605647</v>
      </c>
      <c r="I51" s="285">
        <f>STDEV(G51:G52)</f>
        <v>0.13702719801814395</v>
      </c>
    </row>
    <row r="52" spans="1:9">
      <c r="A52" s="13"/>
      <c r="B52" s="312"/>
      <c r="C52" s="280">
        <v>20.562681191188101</v>
      </c>
      <c r="D52" s="280">
        <f>AVERAGE(C51:C52)</f>
        <v>20.883075490657401</v>
      </c>
      <c r="E52" s="280">
        <v>29.064614274622802</v>
      </c>
      <c r="F52" s="280">
        <f t="shared" si="4"/>
        <v>3.4443828276242673E-4</v>
      </c>
      <c r="G52" s="280">
        <f t="shared" si="5"/>
        <v>1.6493656928861862</v>
      </c>
      <c r="H52" s="176"/>
      <c r="I52" s="286"/>
    </row>
    <row r="53" spans="1:9">
      <c r="A53" s="13"/>
      <c r="B53" s="311" t="s">
        <v>305</v>
      </c>
      <c r="C53" s="280">
        <v>17.690936940272501</v>
      </c>
      <c r="D53" s="280">
        <f>AVERAGE(C53:C54)</f>
        <v>17.999620707835803</v>
      </c>
      <c r="E53" s="280">
        <v>24.428866534336201</v>
      </c>
      <c r="F53" s="280">
        <f t="shared" si="4"/>
        <v>1.1603904789076656E-3</v>
      </c>
      <c r="G53" s="280">
        <f t="shared" si="5"/>
        <v>6.4467496162433635</v>
      </c>
      <c r="H53" s="176">
        <f>AVERAGE(G53:G54)</f>
        <v>7.3878542947079477</v>
      </c>
      <c r="I53" s="285">
        <f>STDEV(G53:G54)</f>
        <v>1.3309229998973906</v>
      </c>
    </row>
    <row r="54" spans="1:9">
      <c r="A54" s="13"/>
      <c r="B54" s="312"/>
      <c r="C54" s="280">
        <v>18.308304475399101</v>
      </c>
      <c r="D54" s="280">
        <f>AVERAGE(C53:C54)</f>
        <v>17.999620707835803</v>
      </c>
      <c r="E54" s="280">
        <v>24.059302300330302</v>
      </c>
      <c r="F54" s="280">
        <f t="shared" si="4"/>
        <v>1.4991810240823113E-3</v>
      </c>
      <c r="G54" s="280">
        <f t="shared" si="5"/>
        <v>8.3289589731725329</v>
      </c>
      <c r="H54" s="176"/>
      <c r="I54" s="286"/>
    </row>
    <row r="55" spans="1:9">
      <c r="A55" s="13"/>
      <c r="B55" s="311" t="s">
        <v>306</v>
      </c>
      <c r="C55" s="280">
        <v>21.0978442793615</v>
      </c>
      <c r="D55" s="280">
        <f>AVERAGE(C55:C56)</f>
        <v>21.289582444841997</v>
      </c>
      <c r="E55" s="280">
        <v>27.108566878900898</v>
      </c>
      <c r="F55" s="280">
        <f t="shared" si="4"/>
        <v>1.7713775696205393E-3</v>
      </c>
      <c r="G55" s="280">
        <f t="shared" si="5"/>
        <v>8.3203960162671269</v>
      </c>
      <c r="H55" s="176">
        <f>AVERAGE(G55:G56)</f>
        <v>7.4502076647044291</v>
      </c>
      <c r="I55" s="285">
        <f>STDEV(G55:G56)</f>
        <v>1.2306321685990576</v>
      </c>
    </row>
    <row r="56" spans="1:9" ht="17" thickBot="1">
      <c r="A56" s="13"/>
      <c r="B56" s="313"/>
      <c r="C56" s="281">
        <v>21.481320610322499</v>
      </c>
      <c r="D56" s="281">
        <f>AVERAGE(C55:C56)</f>
        <v>21.289582444841997</v>
      </c>
      <c r="E56" s="281">
        <v>27.447127256740099</v>
      </c>
      <c r="F56" s="281">
        <f t="shared" si="4"/>
        <v>1.4008586365578351E-3</v>
      </c>
      <c r="G56" s="281">
        <f t="shared" si="5"/>
        <v>6.5800193131417313</v>
      </c>
      <c r="H56" s="281"/>
      <c r="I56" s="287"/>
    </row>
    <row r="57" spans="1:9">
      <c r="A57" s="13"/>
    </row>
    <row r="58" spans="1:9" ht="25" thickBot="1">
      <c r="A58" s="3" t="s">
        <v>275</v>
      </c>
    </row>
    <row r="59" spans="1:9" ht="17">
      <c r="B59" s="310"/>
      <c r="C59" s="282" t="s">
        <v>277</v>
      </c>
      <c r="D59" s="282" t="s">
        <v>278</v>
      </c>
      <c r="E59" s="282" t="s">
        <v>307</v>
      </c>
      <c r="F59" s="282" t="s">
        <v>280</v>
      </c>
      <c r="G59" s="282" t="s">
        <v>308</v>
      </c>
      <c r="H59" s="282" t="s">
        <v>282</v>
      </c>
      <c r="I59" s="284" t="s">
        <v>49</v>
      </c>
    </row>
    <row r="60" spans="1:9">
      <c r="B60" s="311" t="s">
        <v>283</v>
      </c>
      <c r="C60" s="280">
        <v>20.194147837037001</v>
      </c>
      <c r="D60" s="280">
        <f>AVERAGE(C60:C61)</f>
        <v>20.208091396446001</v>
      </c>
      <c r="E60" s="280">
        <v>32.420799969667101</v>
      </c>
      <c r="F60" s="280">
        <f>2^(D60-E60)*0.1</f>
        <v>2.1067276301782567E-5</v>
      </c>
      <c r="G60" s="280">
        <f t="shared" ref="G60:G75" si="6">F60/(D60*10^-3)*100</f>
        <v>0.10425168754674015</v>
      </c>
      <c r="H60" s="176">
        <f>AVERAGE(G60:G61)</f>
        <v>0.14560727205773868</v>
      </c>
      <c r="I60" s="285">
        <f>STDEV(G60:G61)</f>
        <v>5.8485628495320914E-2</v>
      </c>
    </row>
    <row r="61" spans="1:9">
      <c r="B61" s="312"/>
      <c r="C61" s="280">
        <v>20.222034955855001</v>
      </c>
      <c r="D61" s="280">
        <f>AVERAGE(C60:C61)</f>
        <v>20.208091396446001</v>
      </c>
      <c r="E61" s="280">
        <v>31.578119024716401</v>
      </c>
      <c r="F61" s="280">
        <f t="shared" ref="F61:F75" si="7">2^(D61-E61)*0.1</f>
        <v>3.7781624932816666E-5</v>
      </c>
      <c r="G61" s="280">
        <f t="shared" si="6"/>
        <v>0.18696285656873723</v>
      </c>
      <c r="H61" s="176"/>
      <c r="I61" s="286"/>
    </row>
    <row r="62" spans="1:9">
      <c r="B62" s="311" t="s">
        <v>309</v>
      </c>
      <c r="C62" s="280">
        <v>27.353878409613301</v>
      </c>
      <c r="D62" s="280">
        <f>AVERAGE(C62:C63)</f>
        <v>28.763924700154451</v>
      </c>
      <c r="E62" s="280">
        <v>41</v>
      </c>
      <c r="F62" s="280">
        <f t="shared" si="7"/>
        <v>2.0728806884264694E-5</v>
      </c>
      <c r="G62" s="280">
        <f t="shared" si="6"/>
        <v>7.206529394145364E-2</v>
      </c>
      <c r="H62" s="176">
        <f>AVERAGE(G62:G63)</f>
        <v>7.206529394145364E-2</v>
      </c>
      <c r="I62" s="285">
        <f>STDEV(G62:G63)</f>
        <v>0</v>
      </c>
    </row>
    <row r="63" spans="1:9">
      <c r="B63" s="312"/>
      <c r="C63" s="280">
        <v>30.173970990695601</v>
      </c>
      <c r="D63" s="280">
        <f>AVERAGE(C62:C63)</f>
        <v>28.763924700154451</v>
      </c>
      <c r="E63" s="280">
        <v>41</v>
      </c>
      <c r="F63" s="280">
        <f t="shared" si="7"/>
        <v>2.0728806884264694E-5</v>
      </c>
      <c r="G63" s="280">
        <f t="shared" si="6"/>
        <v>7.206529394145364E-2</v>
      </c>
      <c r="H63" s="176"/>
      <c r="I63" s="286"/>
    </row>
    <row r="64" spans="1:9">
      <c r="B64" s="311" t="s">
        <v>310</v>
      </c>
      <c r="C64" s="280">
        <v>22.009972951357</v>
      </c>
      <c r="D64" s="280">
        <f>AVERAGE(C64:C65)</f>
        <v>21.878044515714599</v>
      </c>
      <c r="E64" s="280">
        <v>35.731199866192298</v>
      </c>
      <c r="F64" s="280">
        <f t="shared" si="7"/>
        <v>6.7574790028530799E-6</v>
      </c>
      <c r="G64" s="280">
        <f t="shared" si="6"/>
        <v>3.0887033793167876E-2</v>
      </c>
      <c r="H64" s="176">
        <f>AVERAGE(G64:G65)</f>
        <v>3.0299662159960314E-2</v>
      </c>
      <c r="I64" s="285">
        <f>STDEV(G64:G65)</f>
        <v>8.3066892983536746E-4</v>
      </c>
    </row>
    <row r="65" spans="1:9">
      <c r="B65" s="312"/>
      <c r="C65" s="280">
        <v>21.746116080072198</v>
      </c>
      <c r="D65" s="280">
        <f>AVERAGE(C64:C65)</f>
        <v>21.878044515714599</v>
      </c>
      <c r="E65" s="280">
        <v>35.787141368841901</v>
      </c>
      <c r="F65" s="280">
        <f t="shared" si="7"/>
        <v>6.5004681480814193E-6</v>
      </c>
      <c r="G65" s="280">
        <f t="shared" si="6"/>
        <v>2.9712290526752755E-2</v>
      </c>
      <c r="H65" s="176"/>
      <c r="I65" s="286"/>
    </row>
    <row r="66" spans="1:9">
      <c r="B66" s="311" t="s">
        <v>311</v>
      </c>
      <c r="C66" s="280">
        <v>25.207225344446801</v>
      </c>
      <c r="D66" s="280">
        <f>AVERAGE(C66:C67)</f>
        <v>25.321861851372098</v>
      </c>
      <c r="E66" s="280">
        <v>41</v>
      </c>
      <c r="F66" s="280">
        <f t="shared" si="7"/>
        <v>1.9072610560384965E-6</v>
      </c>
      <c r="G66" s="280">
        <f t="shared" si="6"/>
        <v>7.5320727489679006E-3</v>
      </c>
      <c r="H66" s="176">
        <f>AVERAGE(G66:G67)</f>
        <v>7.5320727489679006E-3</v>
      </c>
      <c r="I66" s="285">
        <f>STDEV(G66:G67)</f>
        <v>0</v>
      </c>
    </row>
    <row r="67" spans="1:9">
      <c r="B67" s="312"/>
      <c r="C67" s="280">
        <v>25.436498358297399</v>
      </c>
      <c r="D67" s="280">
        <f>AVERAGE(C66:C67)</f>
        <v>25.321861851372098</v>
      </c>
      <c r="E67" s="280">
        <v>41</v>
      </c>
      <c r="F67" s="280">
        <f t="shared" si="7"/>
        <v>1.9072610560384965E-6</v>
      </c>
      <c r="G67" s="280">
        <f t="shared" si="6"/>
        <v>7.5320727489679006E-3</v>
      </c>
      <c r="H67" s="176"/>
      <c r="I67" s="286"/>
    </row>
    <row r="68" spans="1:9">
      <c r="B68" s="311" t="s">
        <v>287</v>
      </c>
      <c r="C68" s="280">
        <v>19.817678095348001</v>
      </c>
      <c r="D68" s="280">
        <f>AVERAGE(C68:C69)</f>
        <v>19.73607730144915</v>
      </c>
      <c r="E68" s="280">
        <v>29.1298712568017</v>
      </c>
      <c r="F68" s="280">
        <f t="shared" si="7"/>
        <v>1.4865730195837685E-4</v>
      </c>
      <c r="G68" s="280">
        <f t="shared" si="6"/>
        <v>0.75322618414887066</v>
      </c>
      <c r="H68" s="176">
        <f>AVERAGE(G68:G69)</f>
        <v>0.97667490728438477</v>
      </c>
      <c r="I68" s="285">
        <f>STDEV(G68:G69)</f>
        <v>0.31600421475319523</v>
      </c>
    </row>
    <row r="69" spans="1:9">
      <c r="B69" s="312"/>
      <c r="C69" s="280">
        <v>19.654476507550299</v>
      </c>
      <c r="D69" s="280">
        <f>AVERAGE(C68:C69)</f>
        <v>19.73607730144915</v>
      </c>
      <c r="E69" s="280">
        <v>28.457843282322202</v>
      </c>
      <c r="F69" s="280">
        <f t="shared" si="7"/>
        <v>2.3685732741262917E-4</v>
      </c>
      <c r="G69" s="280">
        <f t="shared" si="6"/>
        <v>1.200123630419899</v>
      </c>
      <c r="H69" s="176"/>
      <c r="I69" s="286"/>
    </row>
    <row r="70" spans="1:9">
      <c r="B70" s="311" t="s">
        <v>312</v>
      </c>
      <c r="C70" s="280">
        <v>29.925486557293102</v>
      </c>
      <c r="D70" s="280">
        <f>AVERAGE(C70:C71)</f>
        <v>30.220431449838301</v>
      </c>
      <c r="E70" s="280">
        <v>41</v>
      </c>
      <c r="F70" s="280">
        <f t="shared" si="7"/>
        <v>5.6888767662761044E-5</v>
      </c>
      <c r="G70" s="280">
        <f t="shared" si="6"/>
        <v>0.18824604723856594</v>
      </c>
      <c r="H70" s="176">
        <f>AVERAGE(G70:G71)</f>
        <v>0.18824604723856594</v>
      </c>
      <c r="I70" s="285">
        <f>STDEV(G70:G71)</f>
        <v>0</v>
      </c>
    </row>
    <row r="71" spans="1:9">
      <c r="B71" s="312"/>
      <c r="C71" s="280">
        <v>30.515376342383501</v>
      </c>
      <c r="D71" s="280">
        <f>AVERAGE(C70:C71)</f>
        <v>30.220431449838301</v>
      </c>
      <c r="E71" s="280">
        <v>41</v>
      </c>
      <c r="F71" s="280">
        <f t="shared" si="7"/>
        <v>5.6888767662761044E-5</v>
      </c>
      <c r="G71" s="280">
        <f t="shared" si="6"/>
        <v>0.18824604723856594</v>
      </c>
      <c r="H71" s="176"/>
      <c r="I71" s="286"/>
    </row>
    <row r="72" spans="1:9">
      <c r="B72" s="311" t="s">
        <v>313</v>
      </c>
      <c r="C72" s="280">
        <v>22.030841284644801</v>
      </c>
      <c r="D72" s="280">
        <f>AVERAGE(C72:C73)</f>
        <v>22.025737004972498</v>
      </c>
      <c r="E72" s="280">
        <v>27.379762282395799</v>
      </c>
      <c r="F72" s="280">
        <f t="shared" si="7"/>
        <v>2.4449939788736812E-3</v>
      </c>
      <c r="G72" s="280">
        <f t="shared" si="6"/>
        <v>11.100622777443055</v>
      </c>
      <c r="H72" s="176">
        <f>AVERAGE(G72:G73)</f>
        <v>7.9624783220293001</v>
      </c>
      <c r="I72" s="285">
        <f>STDEV(G72:G73)</f>
        <v>4.4380064495320628</v>
      </c>
    </row>
    <row r="73" spans="1:9">
      <c r="B73" s="312"/>
      <c r="C73" s="280">
        <v>22.020632725300199</v>
      </c>
      <c r="D73" s="280">
        <f>AVERAGE(C72:C73)</f>
        <v>22.025737004972498</v>
      </c>
      <c r="E73" s="280">
        <v>28.582001243563798</v>
      </c>
      <c r="F73" s="280">
        <f t="shared" si="7"/>
        <v>1.0625950897025606E-3</v>
      </c>
      <c r="G73" s="280">
        <f t="shared" si="6"/>
        <v>4.8243338666155449</v>
      </c>
      <c r="H73" s="176"/>
      <c r="I73" s="286"/>
    </row>
    <row r="74" spans="1:9">
      <c r="B74" s="311" t="s">
        <v>314</v>
      </c>
      <c r="C74" s="280">
        <v>25.538542090799101</v>
      </c>
      <c r="D74" s="280">
        <f>AVERAGE(C74:C75)</f>
        <v>25.614556596627551</v>
      </c>
      <c r="E74" s="280">
        <v>35.169869822046003</v>
      </c>
      <c r="F74" s="280">
        <f t="shared" si="7"/>
        <v>1.3291197186353682E-4</v>
      </c>
      <c r="G74" s="280">
        <f t="shared" si="6"/>
        <v>0.51889233905784726</v>
      </c>
      <c r="H74" s="176">
        <f>AVERAGE(G74:G75)</f>
        <v>0.57317107716825322</v>
      </c>
      <c r="I74" s="285">
        <f>STDEV(G74:G75)</f>
        <v>7.67617275842334E-2</v>
      </c>
    </row>
    <row r="75" spans="1:9" ht="17" thickBot="1">
      <c r="B75" s="313"/>
      <c r="C75" s="281">
        <v>25.690571102456001</v>
      </c>
      <c r="D75" s="281">
        <f>AVERAGE(C74:C75)</f>
        <v>25.614556596627551</v>
      </c>
      <c r="E75" s="281">
        <v>34.895804984113298</v>
      </c>
      <c r="F75" s="281">
        <f t="shared" si="7"/>
        <v>1.6071848804998716E-4</v>
      </c>
      <c r="G75" s="281">
        <f t="shared" si="6"/>
        <v>0.62744981527865906</v>
      </c>
      <c r="H75" s="281"/>
      <c r="I75" s="287"/>
    </row>
    <row r="77" spans="1:9" ht="25" thickBot="1">
      <c r="A77" s="3" t="s">
        <v>276</v>
      </c>
    </row>
    <row r="78" spans="1:9" ht="17">
      <c r="B78" s="310"/>
      <c r="C78" s="282" t="s">
        <v>315</v>
      </c>
      <c r="D78" s="282" t="s">
        <v>316</v>
      </c>
      <c r="E78" s="282" t="s">
        <v>279</v>
      </c>
      <c r="F78" s="282" t="s">
        <v>280</v>
      </c>
      <c r="G78" s="282" t="s">
        <v>281</v>
      </c>
      <c r="H78" s="282" t="s">
        <v>282</v>
      </c>
      <c r="I78" s="284" t="s">
        <v>49</v>
      </c>
    </row>
    <row r="79" spans="1:9">
      <c r="B79" s="311" t="s">
        <v>283</v>
      </c>
      <c r="C79" s="280">
        <v>20.194147837037001</v>
      </c>
      <c r="D79" s="280">
        <f>AVERAGE(C79:C80)</f>
        <v>20.208091396446001</v>
      </c>
      <c r="E79" s="280">
        <v>32.420799969667101</v>
      </c>
      <c r="F79" s="280">
        <f>2^(D79-E79)*0.1</f>
        <v>2.1067276301782567E-5</v>
      </c>
      <c r="G79" s="280">
        <f t="shared" ref="G79:G94" si="8">F79/(D79*10^-3)*100</f>
        <v>0.10425168754674015</v>
      </c>
      <c r="H79" s="370">
        <f>AVERAGE(G79:G80)</f>
        <v>0.14560727205773868</v>
      </c>
      <c r="I79" s="285">
        <f>STDEV(G79:G80)</f>
        <v>5.8485628495320914E-2</v>
      </c>
    </row>
    <row r="80" spans="1:9">
      <c r="B80" s="312"/>
      <c r="C80" s="280">
        <v>20.222034955855001</v>
      </c>
      <c r="D80" s="280">
        <f>AVERAGE(C79:C80)</f>
        <v>20.208091396446001</v>
      </c>
      <c r="E80" s="280">
        <v>31.578119024716401</v>
      </c>
      <c r="F80" s="280">
        <f t="shared" ref="F80:F94" si="9">2^(D80-E80)*0.1</f>
        <v>3.7781624932816666E-5</v>
      </c>
      <c r="G80" s="280">
        <f t="shared" si="8"/>
        <v>0.18696285656873723</v>
      </c>
      <c r="H80" s="370"/>
      <c r="I80" s="286"/>
    </row>
    <row r="81" spans="1:9">
      <c r="B81" s="311" t="s">
        <v>321</v>
      </c>
      <c r="C81" s="280">
        <v>23.387755140948499</v>
      </c>
      <c r="D81" s="280">
        <f>AVERAGE(C81:C82)</f>
        <v>23.534328226562049</v>
      </c>
      <c r="E81" s="280">
        <v>38.176104151494002</v>
      </c>
      <c r="F81" s="280">
        <f t="shared" si="9"/>
        <v>3.9118866007464023E-6</v>
      </c>
      <c r="G81" s="280">
        <f t="shared" si="8"/>
        <v>1.6622044883062549E-2</v>
      </c>
      <c r="H81" s="370">
        <f>AVERAGE(G81:G82)</f>
        <v>9.8506532858868498E-3</v>
      </c>
      <c r="I81" s="285">
        <f>STDEV(G81:G82)</f>
        <v>9.5761938328650896E-3</v>
      </c>
    </row>
    <row r="82" spans="1:9">
      <c r="B82" s="312"/>
      <c r="C82" s="280">
        <v>23.6809013121756</v>
      </c>
      <c r="D82" s="280">
        <f>AVERAGE(C81:C82)</f>
        <v>23.534328226562049</v>
      </c>
      <c r="E82" s="280">
        <v>40.608545644212498</v>
      </c>
      <c r="F82" s="280">
        <f t="shared" si="9"/>
        <v>7.2468355277606003E-7</v>
      </c>
      <c r="G82" s="280">
        <f t="shared" si="8"/>
        <v>3.0792616887111521E-3</v>
      </c>
      <c r="H82" s="370"/>
      <c r="I82" s="286"/>
    </row>
    <row r="83" spans="1:9">
      <c r="B83" s="311" t="s">
        <v>322</v>
      </c>
      <c r="C83" s="280">
        <v>26.9958440948296</v>
      </c>
      <c r="D83" s="280">
        <f>AVERAGE(C83:C84)</f>
        <v>26.979948482261001</v>
      </c>
      <c r="E83" s="280">
        <v>41</v>
      </c>
      <c r="F83" s="280">
        <f t="shared" si="9"/>
        <v>6.0192717734872092E-6</v>
      </c>
      <c r="G83" s="280">
        <f t="shared" si="8"/>
        <v>2.2310167780508587E-2</v>
      </c>
      <c r="H83" s="370">
        <f>AVERAGE(G83:G84)</f>
        <v>2.2310167780508587E-2</v>
      </c>
      <c r="I83" s="285">
        <f>STDEV(G83:G84)</f>
        <v>0</v>
      </c>
    </row>
    <row r="84" spans="1:9">
      <c r="B84" s="312"/>
      <c r="C84" s="280">
        <v>26.964052869692399</v>
      </c>
      <c r="D84" s="280">
        <f>AVERAGE(C83:C84)</f>
        <v>26.979948482261001</v>
      </c>
      <c r="E84" s="280">
        <v>41</v>
      </c>
      <c r="F84" s="280">
        <f t="shared" si="9"/>
        <v>6.0192717734872092E-6</v>
      </c>
      <c r="G84" s="280">
        <f t="shared" si="8"/>
        <v>2.2310167780508587E-2</v>
      </c>
      <c r="H84" s="370"/>
      <c r="I84" s="286"/>
    </row>
    <row r="85" spans="1:9">
      <c r="B85" s="311" t="s">
        <v>323</v>
      </c>
      <c r="C85" s="280">
        <v>21.329938526079399</v>
      </c>
      <c r="D85" s="280">
        <f>AVERAGE(C85:C86)</f>
        <v>22.066155397971052</v>
      </c>
      <c r="E85" s="280">
        <v>34.015915682254303</v>
      </c>
      <c r="F85" s="280">
        <f t="shared" si="9"/>
        <v>2.5279222557746883E-5</v>
      </c>
      <c r="G85" s="280">
        <f t="shared" si="8"/>
        <v>0.11456106467949223</v>
      </c>
      <c r="H85" s="370">
        <f>AVERAGE(G85:G86)</f>
        <v>6.4256330080415466E-2</v>
      </c>
      <c r="I85" s="285">
        <f>STDEV(G85:G86)</f>
        <v>7.1141637921593434E-2</v>
      </c>
    </row>
    <row r="86" spans="1:9">
      <c r="B86" s="312"/>
      <c r="C86" s="280">
        <v>22.802372269862701</v>
      </c>
      <c r="D86" s="280">
        <f>AVERAGE(C85:C86)</f>
        <v>22.066155397971052</v>
      </c>
      <c r="E86" s="280">
        <v>37.053530466980803</v>
      </c>
      <c r="F86" s="280">
        <f t="shared" si="9"/>
        <v>3.0785807394085059E-6</v>
      </c>
      <c r="G86" s="280">
        <f t="shared" si="8"/>
        <v>1.3951595481338704E-2</v>
      </c>
      <c r="H86" s="370"/>
      <c r="I86" s="286"/>
    </row>
    <row r="87" spans="1:9">
      <c r="B87" s="311" t="s">
        <v>287</v>
      </c>
      <c r="C87" s="280">
        <v>19.817678095348001</v>
      </c>
      <c r="D87" s="280">
        <f>AVERAGE(C87:C88)</f>
        <v>19.73607730144915</v>
      </c>
      <c r="E87" s="280">
        <v>29.1298712568017</v>
      </c>
      <c r="F87" s="280">
        <f t="shared" si="9"/>
        <v>1.4865730195837685E-4</v>
      </c>
      <c r="G87" s="280">
        <f t="shared" si="8"/>
        <v>0.75322618414887066</v>
      </c>
      <c r="H87" s="370">
        <f>AVERAGE(G87:G88)</f>
        <v>0.97667490728438477</v>
      </c>
      <c r="I87" s="285">
        <f>STDEV(G87:G88)</f>
        <v>0.31600421475319523</v>
      </c>
    </row>
    <row r="88" spans="1:9">
      <c r="B88" s="312"/>
      <c r="C88" s="280">
        <v>19.654476507550299</v>
      </c>
      <c r="D88" s="280">
        <f>AVERAGE(C87:C88)</f>
        <v>19.73607730144915</v>
      </c>
      <c r="E88" s="280">
        <v>28.457843282322202</v>
      </c>
      <c r="F88" s="280">
        <f t="shared" si="9"/>
        <v>2.3685732741262917E-4</v>
      </c>
      <c r="G88" s="280">
        <f t="shared" si="8"/>
        <v>1.200123630419899</v>
      </c>
      <c r="H88" s="370"/>
      <c r="I88" s="286"/>
    </row>
    <row r="89" spans="1:9">
      <c r="B89" s="311" t="s">
        <v>324</v>
      </c>
      <c r="C89" s="280">
        <v>23.1002498032909</v>
      </c>
      <c r="D89" s="280">
        <f>AVERAGE(C89:C90)</f>
        <v>22.772677519392452</v>
      </c>
      <c r="E89" s="280">
        <v>33.129259207462297</v>
      </c>
      <c r="F89" s="280">
        <f t="shared" si="9"/>
        <v>7.6270792561512703E-5</v>
      </c>
      <c r="G89" s="280">
        <f t="shared" si="8"/>
        <v>0.33492237571345329</v>
      </c>
      <c r="H89" s="370">
        <f>AVERAGE(G89:G90)</f>
        <v>0.3472556469120941</v>
      </c>
      <c r="I89" s="285">
        <f>STDEV(G89:G90)</f>
        <v>1.7441879397543346E-2</v>
      </c>
    </row>
    <row r="90" spans="1:9">
      <c r="B90" s="312"/>
      <c r="C90" s="280">
        <v>22.445105235494001</v>
      </c>
      <c r="D90" s="280">
        <f>AVERAGE(C89:C90)</f>
        <v>22.772677519392452</v>
      </c>
      <c r="E90" s="280">
        <v>33.026737410993199</v>
      </c>
      <c r="F90" s="280">
        <f t="shared" si="9"/>
        <v>8.1888024716829887E-5</v>
      </c>
      <c r="G90" s="280">
        <f t="shared" si="8"/>
        <v>0.35958891811073496</v>
      </c>
      <c r="H90" s="370"/>
      <c r="I90" s="286"/>
    </row>
    <row r="91" spans="1:9">
      <c r="B91" s="311" t="s">
        <v>325</v>
      </c>
      <c r="C91" s="280">
        <v>25.647507712361602</v>
      </c>
      <c r="D91" s="280">
        <f>AVERAGE(C91:C92)</f>
        <v>25.86635525560385</v>
      </c>
      <c r="E91" s="280">
        <v>31.962609183139499</v>
      </c>
      <c r="F91" s="280">
        <f t="shared" si="9"/>
        <v>1.4616544281583861E-3</v>
      </c>
      <c r="G91" s="280">
        <f t="shared" si="8"/>
        <v>5.6507939124578597</v>
      </c>
      <c r="H91" s="370">
        <f>AVERAGE(G91:G92)</f>
        <v>4.6589448737706256</v>
      </c>
      <c r="I91" s="285">
        <f>STDEV(G91:G92)</f>
        <v>1.4026863623382013</v>
      </c>
    </row>
    <row r="92" spans="1:9">
      <c r="B92" s="312"/>
      <c r="C92" s="280">
        <v>26.085202798846101</v>
      </c>
      <c r="D92" s="280">
        <f>AVERAGE(C91:C92)</f>
        <v>25.86635525560385</v>
      </c>
      <c r="E92" s="280">
        <v>32.586424787791003</v>
      </c>
      <c r="F92" s="280">
        <f t="shared" si="9"/>
        <v>9.4854403626612276E-4</v>
      </c>
      <c r="G92" s="280">
        <f t="shared" si="8"/>
        <v>3.6670958350833915</v>
      </c>
      <c r="H92" s="370"/>
      <c r="I92" s="286"/>
    </row>
    <row r="93" spans="1:9">
      <c r="B93" s="311" t="s">
        <v>326</v>
      </c>
      <c r="C93" s="280">
        <v>22.4294570046582</v>
      </c>
      <c r="D93" s="280">
        <f>AVERAGE(C93:C94)</f>
        <v>22.25041478754115</v>
      </c>
      <c r="E93" s="280">
        <v>31.599207185782699</v>
      </c>
      <c r="F93" s="280">
        <f t="shared" si="9"/>
        <v>1.5336740344121843E-4</v>
      </c>
      <c r="G93" s="280">
        <f t="shared" si="8"/>
        <v>0.6892788512288528</v>
      </c>
      <c r="H93" s="370">
        <f>AVERAGE(G93:G94)</f>
        <v>0.57577935283346093</v>
      </c>
      <c r="I93" s="285">
        <f>STDEV(G93:G94)</f>
        <v>0.16051252995330631</v>
      </c>
    </row>
    <row r="94" spans="1:9" ht="17" thickBot="1">
      <c r="B94" s="313"/>
      <c r="C94" s="281">
        <v>22.071372570424099</v>
      </c>
      <c r="D94" s="281">
        <f>AVERAGE(C93:C94)</f>
        <v>22.25041478754115</v>
      </c>
      <c r="E94" s="281">
        <v>32.1755284431961</v>
      </c>
      <c r="F94" s="281">
        <f t="shared" si="9"/>
        <v>1.0285918509171183E-4</v>
      </c>
      <c r="G94" s="281">
        <f t="shared" si="8"/>
        <v>0.46227985443806907</v>
      </c>
      <c r="H94" s="281"/>
      <c r="I94" s="287"/>
    </row>
    <row r="96" spans="1:9">
      <c r="A96" s="13"/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01AA65C-0DC7-AB47-B765-37A8378A5EBE}">
  <dimension ref="A1:AS130"/>
  <sheetViews>
    <sheetView zoomScaleNormal="120" workbookViewId="0">
      <selection activeCell="C152" sqref="C152"/>
    </sheetView>
  </sheetViews>
  <sheetFormatPr baseColWidth="10" defaultRowHeight="16"/>
  <cols>
    <col min="1" max="1" width="30.1640625" customWidth="1"/>
    <col min="2" max="2" width="22.1640625" customWidth="1"/>
    <col min="9" max="9" width="16" customWidth="1"/>
    <col min="10" max="10" width="14.83203125" customWidth="1"/>
    <col min="11" max="14" width="11.83203125" customWidth="1"/>
    <col min="15" max="15" width="15.6640625" customWidth="1"/>
    <col min="16" max="16" width="12" bestFit="1" customWidth="1"/>
    <col min="17" max="17" width="13.83203125" customWidth="1"/>
    <col min="18" max="18" width="12.83203125" customWidth="1"/>
    <col min="19" max="19" width="12.6640625" customWidth="1"/>
    <col min="20" max="20" width="13.83203125" customWidth="1"/>
    <col min="21" max="21" width="13.6640625" customWidth="1"/>
    <col min="22" max="22" width="12" customWidth="1"/>
  </cols>
  <sheetData>
    <row r="1" spans="1:15" ht="25" thickBot="1">
      <c r="A1" s="3" t="s">
        <v>162</v>
      </c>
      <c r="B1" s="209" t="s">
        <v>120</v>
      </c>
    </row>
    <row r="2" spans="1:15" ht="17" thickBot="1">
      <c r="B2" s="399" t="s">
        <v>158</v>
      </c>
      <c r="C2" s="386" t="s">
        <v>163</v>
      </c>
      <c r="D2" s="386"/>
      <c r="E2" s="386"/>
      <c r="F2" s="386"/>
      <c r="G2" s="386" t="s">
        <v>166</v>
      </c>
      <c r="H2" s="386"/>
      <c r="I2" s="386"/>
      <c r="J2" s="386"/>
      <c r="K2" s="156"/>
      <c r="L2" s="378" t="s">
        <v>147</v>
      </c>
      <c r="M2" s="378"/>
      <c r="N2" s="378"/>
      <c r="O2" s="389"/>
    </row>
    <row r="3" spans="1:15" ht="17" thickBot="1">
      <c r="B3" s="399"/>
      <c r="C3" s="106" t="s">
        <v>4</v>
      </c>
      <c r="D3" s="153" t="s">
        <v>5</v>
      </c>
      <c r="E3" s="153" t="s">
        <v>42</v>
      </c>
      <c r="F3" s="153" t="s">
        <v>164</v>
      </c>
      <c r="G3" s="106" t="s">
        <v>4</v>
      </c>
      <c r="H3" s="153" t="s">
        <v>5</v>
      </c>
      <c r="I3" s="153" t="s">
        <v>42</v>
      </c>
      <c r="J3" s="153" t="s">
        <v>164</v>
      </c>
      <c r="K3" s="151"/>
      <c r="L3" s="106" t="s">
        <v>4</v>
      </c>
      <c r="M3" s="153" t="s">
        <v>5</v>
      </c>
      <c r="N3" s="153" t="s">
        <v>42</v>
      </c>
      <c r="O3" s="157" t="s">
        <v>164</v>
      </c>
    </row>
    <row r="4" spans="1:15">
      <c r="B4" s="387" t="s">
        <v>173</v>
      </c>
      <c r="C4" s="162">
        <v>3.9</v>
      </c>
      <c r="D4" s="162">
        <v>3.7</v>
      </c>
      <c r="E4" s="162">
        <v>2.2999999999999998</v>
      </c>
      <c r="F4" s="162">
        <v>3.9</v>
      </c>
      <c r="G4" s="162">
        <v>3</v>
      </c>
      <c r="H4" s="162">
        <v>1.8</v>
      </c>
      <c r="I4" s="162">
        <v>2</v>
      </c>
      <c r="J4" s="162">
        <v>4.2</v>
      </c>
      <c r="K4" s="158"/>
      <c r="L4" s="137">
        <f>AVERAGE(C4:C9)/AVERAGE(G4:G9)</f>
        <v>1.5086705202312141</v>
      </c>
      <c r="M4" s="137">
        <f>AVERAGE(D4:D10)/AVERAGE(H4:H9)</f>
        <v>1.6130483689538808</v>
      </c>
      <c r="N4" s="137">
        <f>AVERAGE(E4:E9)/AVERAGE(I4:I9)</f>
        <v>1.1376811594202898</v>
      </c>
      <c r="O4" s="159">
        <f>AVERAGE(F4:F9)/AVERAGE(J4:J9)</f>
        <v>1.01171875</v>
      </c>
    </row>
    <row r="5" spans="1:15">
      <c r="B5" s="387"/>
      <c r="C5" s="162">
        <v>4.5</v>
      </c>
      <c r="D5" s="162">
        <v>2.5</v>
      </c>
      <c r="E5" s="162">
        <v>2.5</v>
      </c>
      <c r="F5" s="162">
        <v>4.7</v>
      </c>
      <c r="G5" s="162">
        <v>3.2</v>
      </c>
      <c r="H5" s="162">
        <v>2.5</v>
      </c>
      <c r="I5" s="162">
        <v>2.5</v>
      </c>
      <c r="J5" s="162">
        <v>5.2</v>
      </c>
      <c r="K5" s="158"/>
      <c r="L5" s="137"/>
      <c r="M5" s="137"/>
      <c r="N5" s="137"/>
      <c r="O5" s="139"/>
    </row>
    <row r="6" spans="1:15">
      <c r="B6" s="387"/>
      <c r="C6" s="162">
        <v>4.2</v>
      </c>
      <c r="D6" s="162">
        <v>3.6</v>
      </c>
      <c r="E6" s="162">
        <v>2.9</v>
      </c>
      <c r="F6" s="162">
        <v>3.8</v>
      </c>
      <c r="G6" s="162">
        <v>2.8</v>
      </c>
      <c r="H6" s="162">
        <v>2.1</v>
      </c>
      <c r="I6" s="162">
        <v>2.1</v>
      </c>
      <c r="J6" s="162">
        <v>3.9</v>
      </c>
      <c r="K6" s="158"/>
      <c r="L6" s="137"/>
      <c r="M6" s="137"/>
      <c r="N6" s="137"/>
      <c r="O6" s="139"/>
    </row>
    <row r="7" spans="1:15">
      <c r="B7" s="387"/>
      <c r="C7" s="162">
        <v>5.2</v>
      </c>
      <c r="D7" s="162">
        <v>3.2</v>
      </c>
      <c r="E7" s="162">
        <v>2.7</v>
      </c>
      <c r="F7" s="162">
        <v>5</v>
      </c>
      <c r="G7" s="162">
        <v>2.6</v>
      </c>
      <c r="H7" s="162">
        <v>2.5</v>
      </c>
      <c r="I7" s="162">
        <v>2.4</v>
      </c>
      <c r="J7" s="162">
        <v>3.9</v>
      </c>
      <c r="K7" s="158"/>
      <c r="L7" s="137"/>
      <c r="M7" s="137"/>
      <c r="N7" s="137"/>
      <c r="O7" s="139"/>
    </row>
    <row r="8" spans="1:15">
      <c r="B8" s="387"/>
      <c r="C8" s="162">
        <v>4</v>
      </c>
      <c r="D8" s="162">
        <v>4.5</v>
      </c>
      <c r="E8" s="162">
        <v>2.5</v>
      </c>
      <c r="F8" s="162">
        <v>4.2</v>
      </c>
      <c r="G8" s="162">
        <v>2.9</v>
      </c>
      <c r="H8" s="162">
        <v>2</v>
      </c>
      <c r="I8" s="162">
        <v>2.2999999999999998</v>
      </c>
      <c r="J8" s="162">
        <v>4.3</v>
      </c>
      <c r="K8" s="158"/>
      <c r="L8" s="137"/>
      <c r="M8" s="137"/>
      <c r="N8" s="137"/>
      <c r="O8" s="139"/>
    </row>
    <row r="9" spans="1:15">
      <c r="B9" s="387"/>
      <c r="C9" s="162">
        <v>4.3</v>
      </c>
      <c r="D9" s="162">
        <v>3.6</v>
      </c>
      <c r="E9" s="162">
        <v>2.8</v>
      </c>
      <c r="F9" s="162">
        <v>4.3</v>
      </c>
      <c r="G9" s="162">
        <v>2.8</v>
      </c>
      <c r="H9" s="162">
        <v>1.8</v>
      </c>
      <c r="I9" s="162">
        <v>2.5</v>
      </c>
      <c r="J9" s="162">
        <v>4.0999999999999996</v>
      </c>
      <c r="K9" s="158"/>
      <c r="L9" s="137"/>
      <c r="M9" s="137"/>
      <c r="N9" s="137"/>
      <c r="O9" s="139"/>
    </row>
    <row r="10" spans="1:15">
      <c r="B10" s="387"/>
      <c r="C10" s="162"/>
      <c r="D10" s="162">
        <v>2.8</v>
      </c>
      <c r="E10" s="162"/>
      <c r="F10" s="162"/>
      <c r="G10" s="162"/>
      <c r="H10" s="162"/>
      <c r="I10" s="162"/>
      <c r="J10" s="162"/>
      <c r="K10" s="158"/>
      <c r="L10" s="137"/>
      <c r="M10" s="137"/>
      <c r="N10" s="137"/>
      <c r="O10" s="139"/>
    </row>
    <row r="11" spans="1:15">
      <c r="B11" s="387" t="s">
        <v>174</v>
      </c>
      <c r="C11" s="162">
        <v>4.5</v>
      </c>
      <c r="D11" s="162">
        <v>3.5</v>
      </c>
      <c r="E11" s="162">
        <v>2.8</v>
      </c>
      <c r="F11" s="162">
        <v>3.8</v>
      </c>
      <c r="G11" s="162">
        <v>3.7</v>
      </c>
      <c r="H11" s="162">
        <v>2.7</v>
      </c>
      <c r="I11" s="162">
        <v>3.1</v>
      </c>
      <c r="J11" s="162">
        <v>4.7</v>
      </c>
      <c r="K11" s="158"/>
      <c r="L11" s="137">
        <f>AVERAGE(C11:C19)/AVERAGE(G11:G19)</f>
        <v>1.7272727272727271</v>
      </c>
      <c r="M11" s="137">
        <f>AVERAGE(D11:D19)/AVERAGE(H11:H19)</f>
        <v>1.1906976744186046</v>
      </c>
      <c r="N11" s="137">
        <f>AVERAGE(E11:E19)/AVERAGE(I11:I19)</f>
        <v>1.0163934426229508</v>
      </c>
      <c r="O11" s="139">
        <f>AVERAGE(F11:F19)/AVERAGE(J11:J19)</f>
        <v>0.89787234042553177</v>
      </c>
    </row>
    <row r="12" spans="1:15">
      <c r="B12" s="387"/>
      <c r="C12" s="162">
        <v>5</v>
      </c>
      <c r="D12" s="162">
        <v>2.7</v>
      </c>
      <c r="E12" s="162">
        <v>3.6</v>
      </c>
      <c r="F12" s="162">
        <v>3.5</v>
      </c>
      <c r="G12" s="162">
        <v>2.6</v>
      </c>
      <c r="H12" s="162">
        <v>3.3</v>
      </c>
      <c r="I12" s="162">
        <v>2.9</v>
      </c>
      <c r="J12" s="162">
        <v>4.2</v>
      </c>
      <c r="K12" s="158"/>
      <c r="L12" s="137"/>
      <c r="M12" s="137"/>
      <c r="N12" s="137"/>
      <c r="O12" s="139"/>
    </row>
    <row r="13" spans="1:15">
      <c r="B13" s="387"/>
      <c r="C13" s="162">
        <v>5</v>
      </c>
      <c r="D13" s="162">
        <v>2.6</v>
      </c>
      <c r="E13" s="162">
        <v>3.2</v>
      </c>
      <c r="F13" s="162">
        <v>3.9</v>
      </c>
      <c r="G13" s="162">
        <v>2.5</v>
      </c>
      <c r="H13" s="162">
        <v>2.8</v>
      </c>
      <c r="I13" s="162">
        <v>3</v>
      </c>
      <c r="J13" s="162">
        <v>3.5</v>
      </c>
      <c r="K13" s="158"/>
      <c r="L13" s="137"/>
      <c r="M13" s="137"/>
      <c r="N13" s="137"/>
      <c r="O13" s="139"/>
    </row>
    <row r="14" spans="1:15">
      <c r="B14" s="387"/>
      <c r="C14" s="162">
        <v>5.8</v>
      </c>
      <c r="D14" s="162">
        <v>4</v>
      </c>
      <c r="E14" s="162">
        <v>2.8</v>
      </c>
      <c r="F14" s="162">
        <v>3.3</v>
      </c>
      <c r="G14" s="162">
        <v>2.9</v>
      </c>
      <c r="H14" s="162">
        <v>2.5</v>
      </c>
      <c r="I14" s="162">
        <v>3.3</v>
      </c>
      <c r="J14" s="162">
        <v>4</v>
      </c>
      <c r="K14" s="158"/>
      <c r="L14" s="137"/>
      <c r="M14" s="137"/>
      <c r="N14" s="137"/>
      <c r="O14" s="139"/>
    </row>
    <row r="15" spans="1:15">
      <c r="B15" s="387"/>
      <c r="C15" s="162">
        <v>5.2</v>
      </c>
      <c r="D15" s="162">
        <v>3</v>
      </c>
      <c r="E15" s="162">
        <v>3.3</v>
      </c>
      <c r="F15" s="162">
        <v>3.2</v>
      </c>
      <c r="G15" s="162">
        <v>3.1</v>
      </c>
      <c r="H15" s="162">
        <v>2.7</v>
      </c>
      <c r="I15" s="162">
        <v>3.1</v>
      </c>
      <c r="J15" s="162">
        <v>3.6</v>
      </c>
      <c r="K15" s="158"/>
      <c r="L15" s="137"/>
      <c r="M15" s="137"/>
      <c r="N15" s="137"/>
      <c r="O15" s="139"/>
    </row>
    <row r="16" spans="1:15">
      <c r="B16" s="387"/>
      <c r="C16" s="162">
        <v>4.9000000000000004</v>
      </c>
      <c r="D16" s="162">
        <v>3</v>
      </c>
      <c r="E16" s="162">
        <v>2.9</v>
      </c>
      <c r="F16" s="162">
        <v>3.4</v>
      </c>
      <c r="G16" s="162">
        <v>2.8</v>
      </c>
      <c r="H16" s="162">
        <v>2.6</v>
      </c>
      <c r="I16" s="162">
        <v>2.9</v>
      </c>
      <c r="J16" s="162">
        <v>3.5</v>
      </c>
      <c r="K16" s="158"/>
      <c r="L16" s="137"/>
      <c r="M16" s="137"/>
      <c r="N16" s="137"/>
      <c r="O16" s="139"/>
    </row>
    <row r="17" spans="2:15">
      <c r="B17" s="387"/>
      <c r="C17" s="163"/>
      <c r="D17" s="162">
        <v>4</v>
      </c>
      <c r="E17" s="162"/>
      <c r="F17" s="162"/>
      <c r="G17" s="163"/>
      <c r="H17" s="162">
        <v>2.5</v>
      </c>
      <c r="I17" s="162"/>
      <c r="J17" s="162"/>
      <c r="K17" s="158"/>
      <c r="L17" s="137"/>
      <c r="M17" s="137"/>
      <c r="N17" s="137"/>
      <c r="O17" s="139"/>
    </row>
    <row r="18" spans="2:15">
      <c r="B18" s="387"/>
      <c r="C18" s="163"/>
      <c r="D18" s="162">
        <v>3</v>
      </c>
      <c r="E18" s="162"/>
      <c r="F18" s="162"/>
      <c r="G18" s="163"/>
      <c r="H18" s="162">
        <v>2.4</v>
      </c>
      <c r="I18" s="162"/>
      <c r="J18" s="162"/>
      <c r="K18" s="158"/>
      <c r="L18" s="137"/>
      <c r="M18" s="137"/>
      <c r="N18" s="137"/>
      <c r="O18" s="139"/>
    </row>
    <row r="19" spans="2:15">
      <c r="B19" s="387"/>
      <c r="C19" s="163"/>
      <c r="D19" s="162">
        <v>3</v>
      </c>
      <c r="E19" s="162"/>
      <c r="F19" s="162"/>
      <c r="G19" s="163"/>
      <c r="H19" s="163"/>
      <c r="I19" s="162"/>
      <c r="J19" s="162"/>
      <c r="K19" s="158"/>
      <c r="L19" s="137"/>
      <c r="M19" s="137"/>
      <c r="N19" s="137"/>
      <c r="O19" s="139"/>
    </row>
    <row r="20" spans="2:15">
      <c r="B20" s="387" t="s">
        <v>175</v>
      </c>
      <c r="C20" s="162">
        <v>3.8</v>
      </c>
      <c r="D20" s="162">
        <v>1.5</v>
      </c>
      <c r="E20" s="162">
        <v>2.2999999999999998</v>
      </c>
      <c r="F20" s="162">
        <v>3</v>
      </c>
      <c r="G20" s="162">
        <v>2</v>
      </c>
      <c r="H20" s="164">
        <v>2</v>
      </c>
      <c r="I20" s="162">
        <v>2.2999999999999998</v>
      </c>
      <c r="J20" s="162">
        <v>2.2999999999999998</v>
      </c>
      <c r="K20" s="158"/>
      <c r="L20" s="137">
        <f>AVERAGE(C20:C28)/AVERAGE(G20:G28)</f>
        <v>1.7633136094674555</v>
      </c>
      <c r="M20" s="137">
        <f>AVERAGE(D20:D28)/AVERAGE(H20:H28)</f>
        <v>1.015625</v>
      </c>
      <c r="N20" s="137">
        <f>AVERAGE(E20:E28)/AVERAGE(I20:I28)</f>
        <v>1.1581632653061225</v>
      </c>
      <c r="O20" s="139">
        <f>AVERAGE(F20:F28)/AVERAGE(J20:J28)</f>
        <v>1.0365009439899309</v>
      </c>
    </row>
    <row r="21" spans="2:15">
      <c r="B21" s="387"/>
      <c r="C21" s="162">
        <v>3.5</v>
      </c>
      <c r="D21" s="162">
        <v>1.7</v>
      </c>
      <c r="E21" s="162">
        <v>2.4</v>
      </c>
      <c r="F21" s="162">
        <v>2.6</v>
      </c>
      <c r="G21" s="162">
        <v>3</v>
      </c>
      <c r="H21" s="164">
        <v>1.8</v>
      </c>
      <c r="I21" s="162">
        <v>2.1</v>
      </c>
      <c r="J21" s="162">
        <v>2</v>
      </c>
      <c r="K21" s="158"/>
      <c r="L21" s="137"/>
      <c r="M21" s="137"/>
      <c r="N21" s="137"/>
      <c r="O21" s="139"/>
    </row>
    <row r="22" spans="2:15">
      <c r="B22" s="387"/>
      <c r="C22" s="162">
        <v>3.5</v>
      </c>
      <c r="D22" s="162">
        <v>1.3</v>
      </c>
      <c r="E22" s="162">
        <v>2.5</v>
      </c>
      <c r="F22" s="162">
        <v>2.9</v>
      </c>
      <c r="G22" s="162">
        <v>1.8</v>
      </c>
      <c r="H22" s="164">
        <v>1.5</v>
      </c>
      <c r="I22" s="162">
        <v>1.8</v>
      </c>
      <c r="J22" s="162">
        <v>2.5</v>
      </c>
      <c r="K22" s="158"/>
      <c r="L22" s="137"/>
      <c r="M22" s="137"/>
      <c r="N22" s="137"/>
      <c r="O22" s="139"/>
    </row>
    <row r="23" spans="2:15">
      <c r="B23" s="387"/>
      <c r="C23" s="162">
        <v>3.2</v>
      </c>
      <c r="D23" s="162">
        <v>1.5</v>
      </c>
      <c r="E23" s="162">
        <v>2</v>
      </c>
      <c r="F23" s="162">
        <v>3</v>
      </c>
      <c r="G23" s="162">
        <v>1.8</v>
      </c>
      <c r="H23" s="164">
        <v>1.4</v>
      </c>
      <c r="I23" s="162">
        <v>2.1</v>
      </c>
      <c r="J23" s="162">
        <v>3</v>
      </c>
      <c r="K23" s="158"/>
      <c r="L23" s="137"/>
      <c r="M23" s="137"/>
      <c r="N23" s="137"/>
      <c r="O23" s="139"/>
    </row>
    <row r="24" spans="2:15">
      <c r="B24" s="387"/>
      <c r="C24" s="162">
        <v>3.4</v>
      </c>
      <c r="D24" s="162">
        <v>1.7</v>
      </c>
      <c r="E24" s="162">
        <v>2.8</v>
      </c>
      <c r="F24" s="162">
        <v>2.2000000000000002</v>
      </c>
      <c r="G24" s="162">
        <v>1.8</v>
      </c>
      <c r="H24" s="164">
        <v>1.3</v>
      </c>
      <c r="I24" s="162">
        <v>2.5</v>
      </c>
      <c r="J24" s="162">
        <v>2.9</v>
      </c>
      <c r="K24" s="158"/>
      <c r="L24" s="137"/>
      <c r="M24" s="137"/>
      <c r="N24" s="137"/>
      <c r="O24" s="139"/>
    </row>
    <row r="25" spans="2:15">
      <c r="B25" s="387"/>
      <c r="C25" s="162">
        <v>4.3</v>
      </c>
      <c r="D25" s="162">
        <v>1.8</v>
      </c>
      <c r="E25" s="162">
        <v>2.5</v>
      </c>
      <c r="F25" s="162">
        <v>2.5</v>
      </c>
      <c r="G25" s="162">
        <v>1.8</v>
      </c>
      <c r="H25" s="164">
        <v>1.5</v>
      </c>
      <c r="I25" s="162">
        <v>2.2999999999999998</v>
      </c>
      <c r="J25" s="162">
        <v>1.8</v>
      </c>
      <c r="K25" s="158"/>
      <c r="L25" s="137"/>
      <c r="M25" s="137"/>
      <c r="N25" s="137"/>
      <c r="O25" s="139"/>
    </row>
    <row r="26" spans="2:15">
      <c r="B26" s="387"/>
      <c r="C26" s="162">
        <v>4.3</v>
      </c>
      <c r="D26" s="162">
        <v>1.8</v>
      </c>
      <c r="E26" s="162">
        <v>2.6</v>
      </c>
      <c r="F26" s="162">
        <v>2.1</v>
      </c>
      <c r="G26" s="162">
        <v>1.9</v>
      </c>
      <c r="H26" s="164">
        <v>1.7</v>
      </c>
      <c r="I26" s="162">
        <v>2</v>
      </c>
      <c r="J26" s="162">
        <v>2.5</v>
      </c>
      <c r="K26" s="158"/>
      <c r="L26" s="137"/>
      <c r="M26" s="137"/>
      <c r="N26" s="137"/>
      <c r="O26" s="139"/>
    </row>
    <row r="27" spans="2:15">
      <c r="B27" s="387"/>
      <c r="C27" s="162">
        <v>3.8</v>
      </c>
      <c r="D27" s="162">
        <v>1.7</v>
      </c>
      <c r="E27" s="162">
        <v>3.1</v>
      </c>
      <c r="F27" s="163"/>
      <c r="G27" s="162">
        <v>2.8</v>
      </c>
      <c r="H27" s="163"/>
      <c r="I27" s="162">
        <v>2</v>
      </c>
      <c r="J27" s="162">
        <v>3.4</v>
      </c>
      <c r="K27" s="158"/>
      <c r="L27" s="137"/>
      <c r="M27" s="137"/>
      <c r="N27" s="137"/>
      <c r="O27" s="139"/>
    </row>
    <row r="28" spans="2:15">
      <c r="B28" s="387"/>
      <c r="C28" s="163"/>
      <c r="D28" s="163"/>
      <c r="E28" s="162">
        <v>2.5</v>
      </c>
      <c r="F28" s="163"/>
      <c r="G28" s="163"/>
      <c r="H28" s="163"/>
      <c r="I28" s="162">
        <v>2.5</v>
      </c>
      <c r="J28" s="162">
        <v>2.2999999999999998</v>
      </c>
      <c r="K28" s="74"/>
      <c r="L28" s="103" t="s">
        <v>4</v>
      </c>
      <c r="M28" s="9" t="s">
        <v>5</v>
      </c>
      <c r="N28" s="9" t="s">
        <v>165</v>
      </c>
      <c r="O28" s="102" t="s">
        <v>143</v>
      </c>
    </row>
    <row r="29" spans="2:15">
      <c r="B29" s="130"/>
      <c r="C29" s="158"/>
      <c r="D29" s="158"/>
      <c r="E29" s="158"/>
      <c r="F29" s="158"/>
      <c r="G29" s="158"/>
      <c r="H29" s="158"/>
      <c r="I29" s="158"/>
      <c r="J29" s="158"/>
      <c r="K29" s="14" t="s">
        <v>16</v>
      </c>
      <c r="L29" s="74">
        <f>AVERAGE(L4,L11,L20)</f>
        <v>1.6664189523237989</v>
      </c>
      <c r="M29" s="74">
        <f t="shared" ref="M29:N29" si="0">AVERAGE(M4,M11,M20)</f>
        <v>1.2731236811241617</v>
      </c>
      <c r="N29" s="74">
        <f t="shared" si="0"/>
        <v>1.1040792891164544</v>
      </c>
      <c r="O29" s="160">
        <f>AVERAGE(O4,O11,O20)</f>
        <v>0.98203067813848754</v>
      </c>
    </row>
    <row r="30" spans="2:15">
      <c r="B30" s="4" t="s">
        <v>16</v>
      </c>
      <c r="C30" s="158">
        <f t="shared" ref="C30:J30" si="1">AVERAGE(C4:C28)</f>
        <v>4.3149999999999995</v>
      </c>
      <c r="D30" s="158">
        <f t="shared" si="1"/>
        <v>2.7375000000000003</v>
      </c>
      <c r="E30" s="158">
        <f t="shared" si="1"/>
        <v>2.7142857142857144</v>
      </c>
      <c r="F30" s="158">
        <f t="shared" si="1"/>
        <v>3.4368421052631577</v>
      </c>
      <c r="G30" s="158">
        <f t="shared" si="1"/>
        <v>2.589999999999999</v>
      </c>
      <c r="H30" s="158">
        <f t="shared" si="1"/>
        <v>2.1619047619047618</v>
      </c>
      <c r="I30" s="158">
        <f t="shared" si="1"/>
        <v>2.4619047619047616</v>
      </c>
      <c r="J30" s="158">
        <f t="shared" si="1"/>
        <v>3.4190476190476189</v>
      </c>
      <c r="K30" s="14" t="s">
        <v>49</v>
      </c>
      <c r="L30" s="74">
        <f>STDEV(L4,L11,L20)</f>
        <v>0.13779754050089285</v>
      </c>
      <c r="M30" s="74">
        <f t="shared" ref="M30:O30" si="2">STDEV(M4,M11,M20)</f>
        <v>0.30712245990666293</v>
      </c>
      <c r="N30" s="74">
        <f t="shared" si="2"/>
        <v>7.6625615311339032E-2</v>
      </c>
      <c r="O30" s="160">
        <f t="shared" si="2"/>
        <v>7.3929078444780971E-2</v>
      </c>
    </row>
    <row r="31" spans="2:15" ht="17" thickBot="1">
      <c r="B31" s="5" t="s">
        <v>49</v>
      </c>
      <c r="C31" s="151">
        <f>STDEV(C4:C28)</f>
        <v>0.7013333166566611</v>
      </c>
      <c r="D31" s="151">
        <f t="shared" ref="D31:J31" si="3">STDEV(D4:D28)</f>
        <v>0.93195096904056629</v>
      </c>
      <c r="E31" s="151">
        <f t="shared" si="3"/>
        <v>0.37454734585325045</v>
      </c>
      <c r="F31" s="151">
        <f t="shared" si="3"/>
        <v>0.80637083164550083</v>
      </c>
      <c r="G31" s="151">
        <f t="shared" si="3"/>
        <v>0.55715442440277108</v>
      </c>
      <c r="H31" s="151">
        <f t="shared" si="3"/>
        <v>0.54081067895908896</v>
      </c>
      <c r="I31" s="151">
        <f t="shared" si="3"/>
        <v>0.43298520814941455</v>
      </c>
      <c r="J31" s="151">
        <f t="shared" si="3"/>
        <v>0.93253367103769935</v>
      </c>
      <c r="K31" s="151"/>
      <c r="L31" s="151"/>
      <c r="M31" s="151"/>
      <c r="N31" s="151"/>
      <c r="O31" s="161"/>
    </row>
    <row r="33" spans="1:22" ht="25" thickBot="1">
      <c r="A33" s="3" t="s">
        <v>37</v>
      </c>
      <c r="B33" s="210" t="s">
        <v>39</v>
      </c>
    </row>
    <row r="34" spans="1:22">
      <c r="A34" s="30"/>
      <c r="B34" s="393" t="s">
        <v>76</v>
      </c>
      <c r="C34" s="394"/>
      <c r="D34" s="394"/>
      <c r="E34" s="394"/>
      <c r="F34" s="394"/>
      <c r="G34" s="394"/>
      <c r="H34" s="395"/>
      <c r="J34" s="393" t="s">
        <v>83</v>
      </c>
      <c r="K34" s="394"/>
      <c r="L34" s="394"/>
      <c r="M34" s="394"/>
      <c r="N34" s="394"/>
      <c r="O34" s="395"/>
      <c r="Q34" s="192" t="s">
        <v>16</v>
      </c>
      <c r="R34" s="65" t="s">
        <v>78</v>
      </c>
      <c r="S34" s="65" t="s">
        <v>79</v>
      </c>
      <c r="T34" s="65" t="s">
        <v>80</v>
      </c>
      <c r="U34" s="65" t="s">
        <v>81</v>
      </c>
      <c r="V34" s="66" t="s">
        <v>82</v>
      </c>
    </row>
    <row r="35" spans="1:22" ht="17" thickBot="1">
      <c r="A35" s="30"/>
      <c r="B35" s="396"/>
      <c r="C35" s="397"/>
      <c r="D35" s="397"/>
      <c r="E35" s="397"/>
      <c r="F35" s="397"/>
      <c r="G35" s="397"/>
      <c r="H35" s="398"/>
      <c r="J35" s="396"/>
      <c r="K35" s="397"/>
      <c r="L35" s="397"/>
      <c r="M35" s="397"/>
      <c r="N35" s="397"/>
      <c r="O35" s="398"/>
      <c r="Q35" s="62" t="s">
        <v>101</v>
      </c>
      <c r="R35" s="212">
        <f>AVERAGE(K37:K38)</f>
        <v>0.46243211302215781</v>
      </c>
      <c r="S35" s="212">
        <f t="shared" ref="S35:V35" si="4">AVERAGE(L37:L38)</f>
        <v>0.58200566246478525</v>
      </c>
      <c r="T35" s="212">
        <f t="shared" si="4"/>
        <v>0.76388851702402283</v>
      </c>
      <c r="U35" s="212">
        <f t="shared" si="4"/>
        <v>3.7727361708464997</v>
      </c>
      <c r="V35" s="213">
        <f t="shared" si="4"/>
        <v>0.32953588194576244</v>
      </c>
    </row>
    <row r="36" spans="1:22">
      <c r="A36" s="30"/>
      <c r="B36" s="64" t="s">
        <v>168</v>
      </c>
      <c r="C36" s="65" t="s">
        <v>77</v>
      </c>
      <c r="D36" s="65" t="s">
        <v>78</v>
      </c>
      <c r="E36" s="65" t="s">
        <v>79</v>
      </c>
      <c r="F36" s="65" t="s">
        <v>80</v>
      </c>
      <c r="G36" s="65" t="s">
        <v>81</v>
      </c>
      <c r="H36" s="66" t="s">
        <v>82</v>
      </c>
      <c r="J36" s="61"/>
      <c r="K36" s="65" t="s">
        <v>78</v>
      </c>
      <c r="L36" s="65" t="s">
        <v>79</v>
      </c>
      <c r="M36" s="65" t="s">
        <v>80</v>
      </c>
      <c r="N36" s="65" t="s">
        <v>81</v>
      </c>
      <c r="O36" s="66" t="s">
        <v>82</v>
      </c>
      <c r="Q36" s="62" t="s">
        <v>84</v>
      </c>
      <c r="R36" s="212">
        <f>AVERAGE(K39:K40)</f>
        <v>0.7580707388793344</v>
      </c>
      <c r="S36" s="212">
        <f t="shared" ref="S36:V36" si="5">AVERAGE(L39:L40)</f>
        <v>0.88901735712797914</v>
      </c>
      <c r="T36" s="212">
        <f t="shared" si="5"/>
        <v>1.4441990293076041</v>
      </c>
      <c r="U36" s="212">
        <f t="shared" si="5"/>
        <v>2.2514376235805682</v>
      </c>
      <c r="V36" s="213">
        <f t="shared" si="5"/>
        <v>1.1783178767477462</v>
      </c>
    </row>
    <row r="37" spans="1:22">
      <c r="A37" s="30"/>
      <c r="B37" s="67" t="s">
        <v>101</v>
      </c>
      <c r="C37" s="68">
        <v>25.011302123506301</v>
      </c>
      <c r="D37" s="68">
        <v>26.385959008344699</v>
      </c>
      <c r="E37" s="68">
        <v>25.607768732952302</v>
      </c>
      <c r="F37" s="68">
        <v>25.21</v>
      </c>
      <c r="G37" s="68">
        <v>22.93</v>
      </c>
      <c r="H37" s="69">
        <v>26.3835991025766</v>
      </c>
      <c r="J37" s="62" t="s">
        <v>101</v>
      </c>
      <c r="K37" s="75">
        <v>0.35214162974380198</v>
      </c>
      <c r="L37" s="75">
        <v>0.60391523412185089</v>
      </c>
      <c r="M37" s="75">
        <v>0.79563944365066042</v>
      </c>
      <c r="N37" s="75">
        <v>3.8642453692142147</v>
      </c>
      <c r="O37" s="77">
        <v>0.35271812102348804</v>
      </c>
      <c r="Q37" s="62" t="s">
        <v>85</v>
      </c>
      <c r="R37" s="212">
        <f>AVERAGE(K41:K42)</f>
        <v>1.265917173235334</v>
      </c>
      <c r="S37" s="212">
        <f t="shared" ref="S37:V37" si="6">AVERAGE(L41:L42)</f>
        <v>1.5011717834370479</v>
      </c>
      <c r="T37" s="212">
        <f t="shared" si="6"/>
        <v>0.40056294639095513</v>
      </c>
      <c r="U37" s="212">
        <f t="shared" si="6"/>
        <v>2.0320056033230069</v>
      </c>
      <c r="V37" s="213">
        <f t="shared" si="6"/>
        <v>1.1905175763468319</v>
      </c>
    </row>
    <row r="38" spans="1:22">
      <c r="A38" s="30"/>
      <c r="B38" s="67"/>
      <c r="C38" s="68">
        <v>24.7490712851876</v>
      </c>
      <c r="D38" s="68">
        <v>25.6842782742983</v>
      </c>
      <c r="E38" s="68">
        <v>25.7164404402081</v>
      </c>
      <c r="F38" s="68">
        <v>25.33</v>
      </c>
      <c r="G38" s="68">
        <v>23</v>
      </c>
      <c r="H38" s="69">
        <v>26.5869167926509</v>
      </c>
      <c r="J38" s="62"/>
      <c r="K38" s="75">
        <v>0.5727225963005137</v>
      </c>
      <c r="L38" s="75">
        <v>0.5600960908077196</v>
      </c>
      <c r="M38" s="75">
        <v>0.73213759039738513</v>
      </c>
      <c r="N38" s="75">
        <v>3.6812269724787843</v>
      </c>
      <c r="O38" s="77">
        <v>0.30635364286803679</v>
      </c>
      <c r="Q38" s="62" t="s">
        <v>86</v>
      </c>
      <c r="R38" s="212">
        <f>AVERAGE(K43:K44)</f>
        <v>3.0767797007755915</v>
      </c>
      <c r="S38" s="212">
        <f t="shared" ref="S38:V38" si="7">AVERAGE(L43:L44)</f>
        <v>1.4959794660786456</v>
      </c>
      <c r="T38" s="212">
        <f t="shared" si="7"/>
        <v>44.158190604351645</v>
      </c>
      <c r="U38" s="212">
        <f t="shared" si="7"/>
        <v>61.164934749235158</v>
      </c>
      <c r="V38" s="213">
        <f t="shared" si="7"/>
        <v>3.3972002683491804</v>
      </c>
    </row>
    <row r="39" spans="1:22">
      <c r="A39" s="30"/>
      <c r="B39" s="67" t="s">
        <v>84</v>
      </c>
      <c r="C39" s="68">
        <v>24.527831803462899</v>
      </c>
      <c r="D39" s="68">
        <v>25.10730246731185</v>
      </c>
      <c r="E39" s="68">
        <v>24.587050482436851</v>
      </c>
      <c r="F39" s="68">
        <v>23.96</v>
      </c>
      <c r="G39" s="68">
        <v>23.11</v>
      </c>
      <c r="H39" s="69">
        <v>24.213158718048099</v>
      </c>
      <c r="J39" s="62" t="s">
        <v>84</v>
      </c>
      <c r="K39" s="75">
        <v>0.62039955899859034</v>
      </c>
      <c r="L39" s="75">
        <v>0.88978060131952674</v>
      </c>
      <c r="M39" s="75">
        <v>1.3741809926613104</v>
      </c>
      <c r="N39" s="75">
        <v>2.4769625106940345</v>
      </c>
      <c r="O39" s="77">
        <v>1.1530166252459373</v>
      </c>
      <c r="Q39" s="62" t="s">
        <v>87</v>
      </c>
      <c r="R39" s="212">
        <f>AVERAGE(K45:K46)</f>
        <v>2.4244141516443811</v>
      </c>
      <c r="S39" s="212">
        <f t="shared" ref="S39:V39" si="8">AVERAGE(L45:L46)</f>
        <v>1.4398137060643514</v>
      </c>
      <c r="T39" s="212">
        <f t="shared" si="8"/>
        <v>2.4653656890515037</v>
      </c>
      <c r="U39" s="212">
        <f t="shared" si="8"/>
        <v>12.413858437119686</v>
      </c>
      <c r="V39" s="213">
        <f t="shared" si="8"/>
        <v>1.4979552006249981</v>
      </c>
    </row>
    <row r="40" spans="1:22">
      <c r="A40" s="30"/>
      <c r="B40" s="67"/>
      <c r="C40" s="68">
        <v>24.309312263100001</v>
      </c>
      <c r="D40" s="68">
        <v>24.577417005437351</v>
      </c>
      <c r="E40" s="68">
        <v>24.589527664399249</v>
      </c>
      <c r="F40" s="68">
        <v>23.82</v>
      </c>
      <c r="G40" s="68">
        <v>23.4</v>
      </c>
      <c r="H40" s="69">
        <v>24.151193093604999</v>
      </c>
      <c r="J40" s="62"/>
      <c r="K40" s="75">
        <v>0.89574191876007847</v>
      </c>
      <c r="L40" s="75">
        <v>0.88825411293643164</v>
      </c>
      <c r="M40" s="75">
        <v>1.5142170659538978</v>
      </c>
      <c r="N40" s="75">
        <v>2.0259127364671019</v>
      </c>
      <c r="O40" s="77">
        <v>1.2036191282495554</v>
      </c>
      <c r="Q40" s="62" t="s">
        <v>102</v>
      </c>
      <c r="R40" s="212">
        <f>AVERAGE(K47:K48)</f>
        <v>0.10946254773103223</v>
      </c>
      <c r="S40" s="212">
        <f t="shared" ref="S40:V40" si="9">AVERAGE(L47:L48)</f>
        <v>0.58951217644906473</v>
      </c>
      <c r="T40" s="212">
        <f t="shared" si="9"/>
        <v>0.7559170293244577</v>
      </c>
      <c r="U40" s="212">
        <f t="shared" si="9"/>
        <v>5.8670367946371904</v>
      </c>
      <c r="V40" s="213">
        <f t="shared" si="9"/>
        <v>0.37321286944934473</v>
      </c>
    </row>
    <row r="41" spans="1:22">
      <c r="A41" s="30"/>
      <c r="B41" s="67" t="s">
        <v>85</v>
      </c>
      <c r="C41" s="68">
        <v>24.356836974641599</v>
      </c>
      <c r="D41" s="68">
        <v>24.124390539777348</v>
      </c>
      <c r="E41" s="68">
        <v>23.916597371887345</v>
      </c>
      <c r="F41" s="68">
        <v>26.05</v>
      </c>
      <c r="G41" s="68">
        <v>23.57</v>
      </c>
      <c r="H41" s="69">
        <v>24.356359777172699</v>
      </c>
      <c r="J41" s="62" t="s">
        <v>85</v>
      </c>
      <c r="K41" s="75">
        <v>1.3692974388948946</v>
      </c>
      <c r="L41" s="75">
        <v>1.5814292684847906</v>
      </c>
      <c r="M41" s="75">
        <v>0.36043884420819494</v>
      </c>
      <c r="N41" s="75">
        <v>2.0108791802641619</v>
      </c>
      <c r="O41" s="77">
        <v>1.1659182419825969</v>
      </c>
      <c r="Q41" s="62" t="s">
        <v>89</v>
      </c>
      <c r="R41" s="212">
        <f>AVERAGE(K49:K50)</f>
        <v>0.59732959769640592</v>
      </c>
      <c r="S41" s="212">
        <f t="shared" ref="S41:V41" si="10">AVERAGE(L49:L50)</f>
        <v>0.7372430768598266</v>
      </c>
      <c r="T41" s="212">
        <f t="shared" si="10"/>
        <v>11.585984611139128</v>
      </c>
      <c r="U41" s="212">
        <f t="shared" si="10"/>
        <v>21.746977411308109</v>
      </c>
      <c r="V41" s="213">
        <f t="shared" si="10"/>
        <v>1.1163901793540894</v>
      </c>
    </row>
    <row r="42" spans="1:22">
      <c r="A42" s="30"/>
      <c r="B42" s="67"/>
      <c r="C42" s="68">
        <v>24.798815830842798</v>
      </c>
      <c r="D42" s="68">
        <v>24.360549883913947</v>
      </c>
      <c r="E42" s="68">
        <v>24.071006860840846</v>
      </c>
      <c r="F42" s="68">
        <v>25.76</v>
      </c>
      <c r="G42" s="68">
        <v>23.54</v>
      </c>
      <c r="H42" s="69">
        <v>24.296731275422399</v>
      </c>
      <c r="J42" s="62"/>
      <c r="K42" s="75">
        <v>1.1625369075757734</v>
      </c>
      <c r="L42" s="75">
        <v>1.4209142983893055</v>
      </c>
      <c r="M42" s="75">
        <v>0.44068704857371538</v>
      </c>
      <c r="N42" s="75">
        <v>2.053132026381852</v>
      </c>
      <c r="O42" s="77">
        <v>1.2151169107110669</v>
      </c>
      <c r="Q42" s="62" t="s">
        <v>90</v>
      </c>
      <c r="R42" s="212">
        <f>AVERAGE(K51:K52)</f>
        <v>0.90751730763078831</v>
      </c>
      <c r="S42" s="212">
        <f t="shared" ref="S42:V42" si="11">AVERAGE(L51:L52)</f>
        <v>0.58725012002292032</v>
      </c>
      <c r="T42" s="212">
        <f t="shared" si="11"/>
        <v>0.7727263463327394</v>
      </c>
      <c r="U42" s="212">
        <f t="shared" si="11"/>
        <v>3.2359421673010376</v>
      </c>
      <c r="V42" s="213">
        <f t="shared" si="11"/>
        <v>1.8729809631107077</v>
      </c>
    </row>
    <row r="43" spans="1:22">
      <c r="A43" s="30"/>
      <c r="B43" s="67" t="s">
        <v>86</v>
      </c>
      <c r="C43" s="68">
        <v>24.678272520368498</v>
      </c>
      <c r="D43" s="68">
        <v>23.248064606367947</v>
      </c>
      <c r="E43" s="68">
        <v>24.163592265338551</v>
      </c>
      <c r="F43" s="68">
        <v>19.420000000000002</v>
      </c>
      <c r="G43" s="68">
        <v>18.829999999999998</v>
      </c>
      <c r="H43" s="69">
        <v>22.869157082432199</v>
      </c>
      <c r="J43" s="62" t="s">
        <v>86</v>
      </c>
      <c r="K43" s="75">
        <v>2.8511810065544307</v>
      </c>
      <c r="L43" s="75">
        <v>1.511553426321427</v>
      </c>
      <c r="M43" s="75">
        <v>40.493662711738025</v>
      </c>
      <c r="N43" s="75">
        <v>60.952954087604596</v>
      </c>
      <c r="O43" s="77">
        <v>3.7075525860299994</v>
      </c>
      <c r="Q43" s="62" t="s">
        <v>91</v>
      </c>
      <c r="R43" s="212">
        <f>AVERAGE(K53:K54)</f>
        <v>5.5196416321190958</v>
      </c>
      <c r="S43" s="212">
        <f t="shared" ref="S43:V43" si="12">AVERAGE(L53:L54)</f>
        <v>3.5704361471952692</v>
      </c>
      <c r="T43" s="212">
        <f t="shared" si="12"/>
        <v>116.39042808784637</v>
      </c>
      <c r="U43" s="212">
        <f t="shared" si="12"/>
        <v>107.44073635786341</v>
      </c>
      <c r="V43" s="213">
        <f t="shared" si="12"/>
        <v>1.8349942435913873</v>
      </c>
    </row>
    <row r="44" spans="1:22">
      <c r="A44" s="30"/>
      <c r="B44" s="67"/>
      <c r="C44" s="68">
        <v>24.840975955043401</v>
      </c>
      <c r="D44" s="68">
        <v>23.03611880028085</v>
      </c>
      <c r="E44" s="68">
        <v>24.193631831359848</v>
      </c>
      <c r="F44" s="68">
        <v>19.18</v>
      </c>
      <c r="G44" s="68">
        <v>18.82</v>
      </c>
      <c r="H44" s="69">
        <v>23.133489816048403</v>
      </c>
      <c r="J44" s="62"/>
      <c r="K44" s="75">
        <v>3.3023783949967522</v>
      </c>
      <c r="L44" s="75">
        <v>1.4804055058358645</v>
      </c>
      <c r="M44" s="75">
        <v>47.822718496965273</v>
      </c>
      <c r="N44" s="75">
        <v>61.37691541086572</v>
      </c>
      <c r="O44" s="77">
        <v>3.0868479506683615</v>
      </c>
      <c r="Q44" s="62" t="s">
        <v>92</v>
      </c>
      <c r="R44" s="212">
        <f>AVERAGE(K55:K56)</f>
        <v>3.3124181478736459</v>
      </c>
      <c r="S44" s="212">
        <f t="shared" ref="S44:V44" si="13">AVERAGE(L55:L56)</f>
        <v>3.0376072884498901</v>
      </c>
      <c r="T44" s="212">
        <f t="shared" si="13"/>
        <v>5.3700098133757681</v>
      </c>
      <c r="U44" s="212">
        <f t="shared" si="13"/>
        <v>17.975808105571588</v>
      </c>
      <c r="V44" s="213">
        <f t="shared" si="13"/>
        <v>2.2635587383229501</v>
      </c>
    </row>
    <row r="45" spans="1:22">
      <c r="A45" s="30"/>
      <c r="B45" s="67" t="s">
        <v>87</v>
      </c>
      <c r="C45" s="68">
        <v>24.248120857421501</v>
      </c>
      <c r="D45" s="68">
        <v>23.199821106162002</v>
      </c>
      <c r="E45" s="68">
        <v>23.8575425465046</v>
      </c>
      <c r="F45" s="68">
        <v>23.08</v>
      </c>
      <c r="G45" s="68">
        <v>20.8</v>
      </c>
      <c r="H45" s="69">
        <v>23.6281680778905</v>
      </c>
      <c r="J45" s="62" t="s">
        <v>87</v>
      </c>
      <c r="K45" s="75">
        <v>2.2138477992075538</v>
      </c>
      <c r="L45" s="75">
        <v>1.4033108327728452</v>
      </c>
      <c r="M45" s="75">
        <v>2.4055672754673005</v>
      </c>
      <c r="N45" s="75">
        <v>11.683309919762088</v>
      </c>
      <c r="O45" s="77">
        <v>1.645138526740632</v>
      </c>
      <c r="Q45" s="73"/>
      <c r="R45" s="10"/>
      <c r="S45" s="10"/>
      <c r="T45" s="10"/>
      <c r="U45" s="10"/>
      <c r="V45" s="11"/>
    </row>
    <row r="46" spans="1:22">
      <c r="A46" s="30"/>
      <c r="B46" s="67"/>
      <c r="C46" s="68">
        <v>24.4446334370129</v>
      </c>
      <c r="D46" s="68">
        <v>22.948584859650502</v>
      </c>
      <c r="E46" s="68">
        <v>23.784375023045701</v>
      </c>
      <c r="F46" s="68">
        <v>23.01</v>
      </c>
      <c r="G46" s="68">
        <v>20.63</v>
      </c>
      <c r="H46" s="69">
        <v>23.9125931019421</v>
      </c>
      <c r="J46" s="62"/>
      <c r="K46" s="75">
        <v>2.6349805040812084</v>
      </c>
      <c r="L46" s="75">
        <v>1.4763165793558577</v>
      </c>
      <c r="M46" s="75">
        <v>2.5251641026357068</v>
      </c>
      <c r="N46" s="75">
        <v>13.144406954477283</v>
      </c>
      <c r="O46" s="77">
        <v>1.3507718745093642</v>
      </c>
      <c r="Q46" s="184" t="s">
        <v>49</v>
      </c>
      <c r="R46" s="211" t="s">
        <v>78</v>
      </c>
      <c r="S46" s="211" t="s">
        <v>79</v>
      </c>
      <c r="T46" s="211" t="s">
        <v>80</v>
      </c>
      <c r="U46" s="211" t="s">
        <v>81</v>
      </c>
      <c r="V46" s="214" t="s">
        <v>82</v>
      </c>
    </row>
    <row r="47" spans="1:22">
      <c r="A47" s="30"/>
      <c r="B47" s="67" t="s">
        <v>102</v>
      </c>
      <c r="C47" s="68">
        <v>24.939184967034301</v>
      </c>
      <c r="D47" s="68">
        <v>28.1566292250325</v>
      </c>
      <c r="E47" s="68">
        <v>25.533949193131299</v>
      </c>
      <c r="F47" s="68">
        <v>24.870173928478401</v>
      </c>
      <c r="G47" s="68">
        <v>22.3608364877254</v>
      </c>
      <c r="H47" s="69">
        <v>26.383546537427701</v>
      </c>
      <c r="J47" s="62" t="s">
        <v>102</v>
      </c>
      <c r="K47" s="75">
        <v>0.10192135166466483</v>
      </c>
      <c r="L47" s="75">
        <v>0.62772660126661139</v>
      </c>
      <c r="M47" s="75">
        <v>0.99445880697309619</v>
      </c>
      <c r="N47" s="75">
        <v>5.6620361409684179</v>
      </c>
      <c r="O47" s="77">
        <v>0.34835034768435258</v>
      </c>
      <c r="Q47" s="62" t="s">
        <v>101</v>
      </c>
      <c r="R47" s="10">
        <f>STDEV(K37:K38)</f>
        <v>0.15597429725293407</v>
      </c>
      <c r="S47" s="10">
        <f t="shared" ref="S47:V47" si="14">STDEV(L37:L38)</f>
        <v>3.0984813383207393E-2</v>
      </c>
      <c r="T47" s="10">
        <f t="shared" si="14"/>
        <v>4.4902591053303978E-2</v>
      </c>
      <c r="U47" s="10">
        <f t="shared" si="14"/>
        <v>0.12941354941351274</v>
      </c>
      <c r="V47" s="11">
        <f t="shared" si="14"/>
        <v>3.278463690989513E-2</v>
      </c>
    </row>
    <row r="48" spans="1:22">
      <c r="A48" s="30"/>
      <c r="B48" s="67"/>
      <c r="C48" s="68">
        <v>24.785129924505199</v>
      </c>
      <c r="D48" s="68">
        <v>27.957530847843898</v>
      </c>
      <c r="E48" s="68">
        <v>25.721253822987698</v>
      </c>
      <c r="F48" s="68">
        <v>25.812874495406199</v>
      </c>
      <c r="G48" s="68">
        <v>22.259976757401301</v>
      </c>
      <c r="H48" s="69">
        <v>26.191043853026901</v>
      </c>
      <c r="J48" s="62"/>
      <c r="K48" s="75">
        <v>0.11700374379739961</v>
      </c>
      <c r="L48" s="75">
        <v>0.55129775163151817</v>
      </c>
      <c r="M48" s="75">
        <v>0.51737525167581921</v>
      </c>
      <c r="N48" s="75">
        <v>6.0720374483059638</v>
      </c>
      <c r="O48" s="77">
        <v>0.39807539121433683</v>
      </c>
      <c r="Q48" s="62" t="s">
        <v>84</v>
      </c>
      <c r="R48" s="10">
        <f>STDEV(K39:K40)</f>
        <v>0.19469644973525463</v>
      </c>
      <c r="S48" s="10">
        <f t="shared" ref="S48:V48" si="15">STDEV(L39:L40)</f>
        <v>1.0793902870890363E-3</v>
      </c>
      <c r="T48" s="10">
        <f t="shared" si="15"/>
        <v>9.9020457035924922E-2</v>
      </c>
      <c r="U48" s="10">
        <f t="shared" si="15"/>
        <v>0.31894035400852527</v>
      </c>
      <c r="V48" s="11">
        <f t="shared" si="15"/>
        <v>3.5781373018871014E-2</v>
      </c>
    </row>
    <row r="49" spans="1:22">
      <c r="A49" s="30"/>
      <c r="B49" s="67" t="s">
        <v>89</v>
      </c>
      <c r="C49" s="68">
        <v>24.364212162414798</v>
      </c>
      <c r="D49" s="68">
        <v>25.51474423889665</v>
      </c>
      <c r="E49" s="68">
        <v>25.012792960118652</v>
      </c>
      <c r="F49" s="68">
        <v>20.964568536625499</v>
      </c>
      <c r="G49" s="68">
        <v>20.034536031438702</v>
      </c>
      <c r="H49" s="69">
        <v>24.228959460823699</v>
      </c>
      <c r="J49" s="62" t="s">
        <v>89</v>
      </c>
      <c r="K49" s="75">
        <v>0.49323319918171615</v>
      </c>
      <c r="L49" s="75">
        <v>0.69848115320339876</v>
      </c>
      <c r="M49" s="75">
        <v>11.55557798665073</v>
      </c>
      <c r="N49" s="75">
        <v>22.017061417036292</v>
      </c>
      <c r="O49" s="77">
        <v>1.2025747672862019</v>
      </c>
      <c r="Q49" s="62" t="s">
        <v>85</v>
      </c>
      <c r="R49" s="10">
        <f>STDEV(K41:K42)</f>
        <v>0.14620177377748414</v>
      </c>
      <c r="S49" s="10">
        <f t="shared" ref="S49:V49" si="16">STDEV(L41:L42)</f>
        <v>0.11350122383647339</v>
      </c>
      <c r="T49" s="10">
        <f t="shared" si="16"/>
        <v>5.6744049484903407E-2</v>
      </c>
      <c r="U49" s="10">
        <f t="shared" si="16"/>
        <v>2.9877274014250353E-2</v>
      </c>
      <c r="V49" s="11">
        <f t="shared" si="16"/>
        <v>3.4788712283251678E-2</v>
      </c>
    </row>
    <row r="50" spans="1:22">
      <c r="A50" s="30"/>
      <c r="B50" s="67"/>
      <c r="C50" s="68">
        <v>24.625959945210401</v>
      </c>
      <c r="D50" s="68">
        <v>25.00672324803535</v>
      </c>
      <c r="E50" s="68">
        <v>24.860948199642252</v>
      </c>
      <c r="F50" s="68">
        <v>20.956996010241799</v>
      </c>
      <c r="G50" s="68">
        <v>20.0703726337814</v>
      </c>
      <c r="H50" s="69">
        <v>24.452153778416601</v>
      </c>
      <c r="J50" s="62"/>
      <c r="K50" s="75">
        <v>0.70142599621109558</v>
      </c>
      <c r="L50" s="75">
        <v>0.77600500051625454</v>
      </c>
      <c r="M50" s="75">
        <v>11.616391235627525</v>
      </c>
      <c r="N50" s="75">
        <v>21.476893405579929</v>
      </c>
      <c r="O50" s="77">
        <v>1.0302055914219765</v>
      </c>
      <c r="Q50" s="62" t="s">
        <v>86</v>
      </c>
      <c r="R50" s="10">
        <f>STDEV(K43:K44)</f>
        <v>0.31904473302122632</v>
      </c>
      <c r="S50" s="10">
        <f t="shared" ref="S50:V50" si="17">STDEV(L43:L44)</f>
        <v>2.2024905795200608E-2</v>
      </c>
      <c r="T50" s="10">
        <f t="shared" si="17"/>
        <v>5.1824250454286833</v>
      </c>
      <c r="U50" s="10">
        <f t="shared" si="17"/>
        <v>0.2997859266387633</v>
      </c>
      <c r="V50" s="11">
        <f t="shared" si="17"/>
        <v>0.43890445677813744</v>
      </c>
    </row>
    <row r="51" spans="1:22">
      <c r="A51" s="30"/>
      <c r="B51" s="67" t="s">
        <v>90</v>
      </c>
      <c r="C51" s="68">
        <v>24.499517890502499</v>
      </c>
      <c r="D51" s="68">
        <v>24.5538420415625</v>
      </c>
      <c r="E51" s="68">
        <v>25.410283314829698</v>
      </c>
      <c r="F51" s="68">
        <v>25.119522387519901</v>
      </c>
      <c r="G51" s="68">
        <v>22.8273997821656</v>
      </c>
      <c r="H51" s="69">
        <v>23.6610136345749</v>
      </c>
      <c r="J51" s="62" t="s">
        <v>90</v>
      </c>
      <c r="K51" s="75">
        <v>0.97062013022458005</v>
      </c>
      <c r="L51" s="75">
        <v>0.5360863896778808</v>
      </c>
      <c r="M51" s="75">
        <v>0.65578660570177616</v>
      </c>
      <c r="N51" s="75">
        <v>3.211886573980447</v>
      </c>
      <c r="O51" s="77">
        <v>1.8022599240784378</v>
      </c>
      <c r="Q51" s="62" t="s">
        <v>87</v>
      </c>
      <c r="R51" s="10">
        <f>STDEV(K45:K46)</f>
        <v>0.29778579139559419</v>
      </c>
      <c r="S51" s="10">
        <f t="shared" ref="S51:V51" si="18">STDEV(L45:L46)</f>
        <v>5.162285847443477E-2</v>
      </c>
      <c r="T51" s="10">
        <f t="shared" si="18"/>
        <v>8.4567727499175585E-2</v>
      </c>
      <c r="U51" s="10">
        <f t="shared" si="18"/>
        <v>1.0331516212186707</v>
      </c>
      <c r="V51" s="11">
        <f t="shared" si="18"/>
        <v>0.2081486559479116</v>
      </c>
    </row>
    <row r="52" spans="1:22">
      <c r="A52" s="30"/>
      <c r="B52" s="67"/>
      <c r="C52" s="68">
        <v>24.522123565364002</v>
      </c>
      <c r="D52" s="68">
        <v>24.754797496016401</v>
      </c>
      <c r="E52" s="68">
        <v>25.158256871698299</v>
      </c>
      <c r="F52" s="68">
        <v>24.679484863228701</v>
      </c>
      <c r="G52" s="68">
        <v>22.8059497545018</v>
      </c>
      <c r="H52" s="69">
        <v>23.5520136782207</v>
      </c>
      <c r="J52" s="62"/>
      <c r="K52" s="75">
        <v>0.84441448503699668</v>
      </c>
      <c r="L52" s="75">
        <v>0.63841385036795995</v>
      </c>
      <c r="M52" s="75">
        <v>0.88966608696370275</v>
      </c>
      <c r="N52" s="75">
        <v>3.2599977606216286</v>
      </c>
      <c r="O52" s="77">
        <v>1.9437020021429774</v>
      </c>
      <c r="Q52" s="62" t="s">
        <v>102</v>
      </c>
      <c r="R52" s="10">
        <f>STDEV(K47:K48)</f>
        <v>1.0664861753571399E-2</v>
      </c>
      <c r="S52" s="10">
        <f t="shared" ref="S52:V52" si="19">STDEV(L47:L48)</f>
        <v>5.4043357855261404E-2</v>
      </c>
      <c r="T52" s="10">
        <f t="shared" si="19"/>
        <v>0.33734901714329191</v>
      </c>
      <c r="U52" s="10">
        <f t="shared" si="19"/>
        <v>0.28991470471372849</v>
      </c>
      <c r="V52" s="11">
        <f t="shared" si="19"/>
        <v>3.516091547484812E-2</v>
      </c>
    </row>
    <row r="53" spans="1:22">
      <c r="A53" s="30"/>
      <c r="B53" s="67" t="s">
        <v>91</v>
      </c>
      <c r="C53" s="68">
        <v>23.966908420108901</v>
      </c>
      <c r="D53" s="68">
        <v>21.670092289047197</v>
      </c>
      <c r="E53" s="68">
        <v>22.190009689394</v>
      </c>
      <c r="F53" s="68">
        <v>17.251248233941599</v>
      </c>
      <c r="G53" s="68">
        <v>17.3569159279016</v>
      </c>
      <c r="H53" s="69">
        <v>23.3113752343309</v>
      </c>
      <c r="J53" s="62" t="s">
        <v>91</v>
      </c>
      <c r="K53" s="75">
        <v>5.3236735530523482</v>
      </c>
      <c r="L53" s="75">
        <v>3.712792550006264</v>
      </c>
      <c r="M53" s="75">
        <v>113.8717574666417</v>
      </c>
      <c r="N53" s="75">
        <v>105.82953259514625</v>
      </c>
      <c r="O53" s="77">
        <v>1.7066168090726035</v>
      </c>
      <c r="Q53" s="62" t="s">
        <v>89</v>
      </c>
      <c r="R53" s="10">
        <f>STDEV(K49:K50)</f>
        <v>0.14721453857366815</v>
      </c>
      <c r="S53" s="10">
        <f t="shared" ref="S53:V53" si="20">STDEV(L49:L50)</f>
        <v>5.4817638138590828E-2</v>
      </c>
      <c r="T53" s="10">
        <f t="shared" si="20"/>
        <v>4.3001460737477119E-2</v>
      </c>
      <c r="U53" s="10">
        <f t="shared" si="20"/>
        <v>0.38195646388084659</v>
      </c>
      <c r="V53" s="11">
        <f t="shared" si="20"/>
        <v>0.12188341312113035</v>
      </c>
    </row>
    <row r="54" spans="1:22">
      <c r="A54" s="30"/>
      <c r="B54" s="67"/>
      <c r="C54" s="68">
        <v>24.198120374177101</v>
      </c>
      <c r="D54" s="68">
        <v>21.567606991374198</v>
      </c>
      <c r="E54" s="68">
        <v>22.305113727164699</v>
      </c>
      <c r="F54" s="68">
        <v>17.188799095647202</v>
      </c>
      <c r="G54" s="68">
        <v>17.313642770471301</v>
      </c>
      <c r="H54" s="69">
        <v>23.109181087605101</v>
      </c>
      <c r="J54" s="62"/>
      <c r="K54" s="75">
        <v>5.7156097111858433</v>
      </c>
      <c r="L54" s="75">
        <v>3.4280797443842745</v>
      </c>
      <c r="M54" s="75">
        <v>118.90909870905104</v>
      </c>
      <c r="N54" s="75">
        <v>109.05194012058057</v>
      </c>
      <c r="O54" s="77">
        <v>1.9633716781101711</v>
      </c>
      <c r="Q54" s="62" t="s">
        <v>90</v>
      </c>
      <c r="R54" s="10">
        <f>STDEV(K51:K52)</f>
        <v>8.9240867536163573E-2</v>
      </c>
      <c r="S54" s="10">
        <f t="shared" ref="S54:V54" si="21">STDEV(L51:L52)</f>
        <v>7.2356441355554829E-2</v>
      </c>
      <c r="T54" s="10">
        <f t="shared" si="21"/>
        <v>0.16537776718070121</v>
      </c>
      <c r="U54" s="10">
        <f t="shared" si="21"/>
        <v>3.4019746324911171E-2</v>
      </c>
      <c r="V54" s="11">
        <f t="shared" si="21"/>
        <v>0.10001465254455295</v>
      </c>
    </row>
    <row r="55" spans="1:22">
      <c r="A55" s="30"/>
      <c r="B55" s="67" t="s">
        <v>92</v>
      </c>
      <c r="C55" s="68">
        <v>24.084142712493598</v>
      </c>
      <c r="D55" s="68">
        <v>22.341051462541799</v>
      </c>
      <c r="E55" s="68">
        <v>22.7042458464521</v>
      </c>
      <c r="F55" s="68">
        <v>21.5931635545079</v>
      </c>
      <c r="G55" s="68">
        <v>20.0556714295342</v>
      </c>
      <c r="H55" s="69">
        <v>22.951238848433</v>
      </c>
      <c r="J55" s="62" t="s">
        <v>92</v>
      </c>
      <c r="K55" s="75">
        <v>3.6734628158657117</v>
      </c>
      <c r="L55" s="75">
        <v>2.8559016298691264</v>
      </c>
      <c r="M55" s="75">
        <v>6.1689655052984032</v>
      </c>
      <c r="N55" s="75">
        <v>17.907855837099792</v>
      </c>
      <c r="O55" s="77">
        <v>2.4065281269967973</v>
      </c>
      <c r="Q55" s="62" t="s">
        <v>91</v>
      </c>
      <c r="R55" s="10">
        <f>STDEV(K53:K54)</f>
        <v>0.27714071520839734</v>
      </c>
      <c r="S55" s="10">
        <f t="shared" ref="S55:V55" si="22">STDEV(L53:L54)</f>
        <v>0.20132235554595612</v>
      </c>
      <c r="T55" s="10">
        <f t="shared" si="22"/>
        <v>3.5619381516583126</v>
      </c>
      <c r="U55" s="10">
        <f t="shared" si="22"/>
        <v>2.2785862129811703</v>
      </c>
      <c r="V55" s="11">
        <f t="shared" si="22"/>
        <v>0.18155310899912799</v>
      </c>
    </row>
    <row r="56" spans="1:22" ht="17" thickBot="1">
      <c r="A56" s="30"/>
      <c r="B56" s="70"/>
      <c r="C56" s="71">
        <v>24.352241555010099</v>
      </c>
      <c r="D56" s="71">
        <v>22.656805636404698</v>
      </c>
      <c r="E56" s="71">
        <v>22.531439306801399</v>
      </c>
      <c r="F56" s="71">
        <v>22.025665233145101</v>
      </c>
      <c r="G56" s="71">
        <v>20.044764006942799</v>
      </c>
      <c r="H56" s="72">
        <v>23.133726862522298</v>
      </c>
      <c r="J56" s="63"/>
      <c r="K56" s="76">
        <v>2.9513734798815801</v>
      </c>
      <c r="L56" s="76">
        <v>3.2193129470306538</v>
      </c>
      <c r="M56" s="76">
        <v>4.5710541214531322</v>
      </c>
      <c r="N56" s="76">
        <v>18.04376037404338</v>
      </c>
      <c r="O56" s="78">
        <v>2.1205893496491024</v>
      </c>
      <c r="Q56" s="63" t="s">
        <v>92</v>
      </c>
      <c r="R56" s="6">
        <f>STDEV(K55:K56)</f>
        <v>0.51059426609687308</v>
      </c>
      <c r="S56" s="6">
        <f t="shared" ref="S56:V56" si="23">STDEV(L55:L56)</f>
        <v>0.25697060672485122</v>
      </c>
      <c r="T56" s="6">
        <f t="shared" si="23"/>
        <v>1.1298939752521682</v>
      </c>
      <c r="U56" s="6">
        <f t="shared" si="23"/>
        <v>9.6099019666828947E-2</v>
      </c>
      <c r="V56" s="12">
        <f t="shared" si="23"/>
        <v>0.20218924846674544</v>
      </c>
    </row>
    <row r="57" spans="1:22">
      <c r="A57" s="30"/>
    </row>
    <row r="58" spans="1:22">
      <c r="A58" s="30"/>
    </row>
    <row r="59" spans="1:22" ht="25" thickBot="1">
      <c r="A59" s="3" t="s">
        <v>88</v>
      </c>
      <c r="B59" s="46" t="s">
        <v>39</v>
      </c>
    </row>
    <row r="60" spans="1:22">
      <c r="A60" s="30"/>
      <c r="B60" s="393" t="s">
        <v>76</v>
      </c>
      <c r="C60" s="394"/>
      <c r="D60" s="394"/>
      <c r="E60" s="394"/>
      <c r="F60" s="394"/>
      <c r="G60" s="395"/>
      <c r="H60" s="11"/>
      <c r="I60" s="393" t="s">
        <v>100</v>
      </c>
      <c r="J60" s="394"/>
      <c r="K60" s="394"/>
      <c r="L60" s="394"/>
      <c r="M60" s="395"/>
      <c r="N60" s="10"/>
      <c r="O60" s="192" t="s">
        <v>16</v>
      </c>
      <c r="P60" s="65" t="s">
        <v>78</v>
      </c>
      <c r="Q60" s="65" t="s">
        <v>79</v>
      </c>
      <c r="R60" s="65" t="s">
        <v>80</v>
      </c>
      <c r="S60" s="66" t="s">
        <v>81</v>
      </c>
    </row>
    <row r="61" spans="1:22" ht="17" thickBot="1">
      <c r="A61" s="30"/>
      <c r="B61" s="396"/>
      <c r="C61" s="397"/>
      <c r="D61" s="397"/>
      <c r="E61" s="397"/>
      <c r="F61" s="397"/>
      <c r="G61" s="398"/>
      <c r="I61" s="396"/>
      <c r="J61" s="397"/>
      <c r="K61" s="397"/>
      <c r="L61" s="397"/>
      <c r="M61" s="398"/>
      <c r="N61" s="10"/>
      <c r="O61" s="62" t="s">
        <v>101</v>
      </c>
      <c r="P61" s="212">
        <f>AVERAGE(J63:J64)</f>
        <v>0.30368258715749608</v>
      </c>
      <c r="Q61" s="212">
        <f t="shared" ref="Q61:S61" si="24">AVERAGE(K63:K64)</f>
        <v>3.1962643725439177</v>
      </c>
      <c r="R61" s="212">
        <f t="shared" si="24"/>
        <v>1.3928845613384064</v>
      </c>
      <c r="S61" s="213">
        <f t="shared" si="24"/>
        <v>10.660234005510318</v>
      </c>
    </row>
    <row r="62" spans="1:22">
      <c r="A62" s="30"/>
      <c r="B62" s="64" t="s">
        <v>168</v>
      </c>
      <c r="C62" s="65" t="s">
        <v>77</v>
      </c>
      <c r="D62" s="65" t="s">
        <v>78</v>
      </c>
      <c r="E62" s="65" t="s">
        <v>79</v>
      </c>
      <c r="F62" s="65" t="s">
        <v>80</v>
      </c>
      <c r="G62" s="66" t="s">
        <v>81</v>
      </c>
      <c r="I62" s="61"/>
      <c r="J62" s="65" t="s">
        <v>78</v>
      </c>
      <c r="K62" s="65" t="s">
        <v>79</v>
      </c>
      <c r="L62" s="65" t="s">
        <v>80</v>
      </c>
      <c r="M62" s="66" t="s">
        <v>81</v>
      </c>
      <c r="N62" s="10"/>
      <c r="O62" s="62" t="s">
        <v>85</v>
      </c>
      <c r="P62" s="212">
        <f>AVERAGE(J65:J66)</f>
        <v>0.34583275465011293</v>
      </c>
      <c r="Q62" s="212">
        <f t="shared" ref="Q62:S62" si="25">AVERAGE(K65:K66)</f>
        <v>2.9005087530885412</v>
      </c>
      <c r="R62" s="212">
        <f t="shared" si="25"/>
        <v>1.4919816588316162</v>
      </c>
      <c r="S62" s="213">
        <f t="shared" si="25"/>
        <v>5.7148073823087921</v>
      </c>
    </row>
    <row r="63" spans="1:22">
      <c r="A63" s="30"/>
      <c r="B63" s="67" t="s">
        <v>101</v>
      </c>
      <c r="C63" s="68">
        <v>24.56362094</v>
      </c>
      <c r="D63" s="68">
        <v>25.735673129999999</v>
      </c>
      <c r="E63" s="68">
        <v>22.55350202</v>
      </c>
      <c r="F63" s="68">
        <v>24.0191934023496</v>
      </c>
      <c r="G63" s="69">
        <v>20.9122179422355</v>
      </c>
      <c r="I63" s="62" t="s">
        <v>101</v>
      </c>
      <c r="J63" s="75">
        <v>0.38288339647735825</v>
      </c>
      <c r="K63" s="75">
        <v>3.4753255183012075</v>
      </c>
      <c r="L63" s="75">
        <v>1.2582832598120379</v>
      </c>
      <c r="M63" s="77">
        <v>10.841047020577324</v>
      </c>
      <c r="N63" s="10"/>
      <c r="O63" s="62" t="s">
        <v>87</v>
      </c>
      <c r="P63" s="212">
        <f>AVERAGE(J67:J68)</f>
        <v>4.5929473477139631</v>
      </c>
      <c r="Q63" s="212">
        <f t="shared" ref="Q63:S63" si="26">AVERAGE(K67:K68)</f>
        <v>5.0989262752978979</v>
      </c>
      <c r="R63" s="212">
        <f t="shared" si="26"/>
        <v>0.95574152694648273</v>
      </c>
      <c r="S63" s="213">
        <f t="shared" si="26"/>
        <v>5.6839923138195836</v>
      </c>
    </row>
    <row r="64" spans="1:22">
      <c r="A64" s="30"/>
      <c r="B64" s="67"/>
      <c r="C64" s="68">
        <v>24.137679330000001</v>
      </c>
      <c r="D64" s="68">
        <v>26.505979889999999</v>
      </c>
      <c r="E64" s="68">
        <v>22.806064240000001</v>
      </c>
      <c r="F64" s="68">
        <v>23.739491107276301</v>
      </c>
      <c r="G64" s="69">
        <v>20.961163032902601</v>
      </c>
      <c r="I64" s="62"/>
      <c r="J64" s="75">
        <v>0.2244817778376339</v>
      </c>
      <c r="K64" s="75">
        <v>2.9172032267866279</v>
      </c>
      <c r="L64" s="75">
        <v>1.5274858628647747</v>
      </c>
      <c r="M64" s="77">
        <v>10.479420990443314</v>
      </c>
      <c r="N64" s="10"/>
      <c r="O64" s="62" t="s">
        <v>103</v>
      </c>
      <c r="P64" s="212">
        <f>AVERAGE(J69:J70)</f>
        <v>0.13043906734758823</v>
      </c>
      <c r="Q64" s="212">
        <f t="shared" ref="Q64:S64" si="27">AVERAGE(K69:K70)</f>
        <v>1.8513390908116956</v>
      </c>
      <c r="R64" s="212">
        <f t="shared" si="27"/>
        <v>0.16663984936482037</v>
      </c>
      <c r="S64" s="213">
        <f t="shared" si="27"/>
        <v>1.0368613030689551</v>
      </c>
    </row>
    <row r="65" spans="1:27">
      <c r="A65" s="30"/>
      <c r="B65" s="67" t="s">
        <v>85</v>
      </c>
      <c r="C65" s="68">
        <v>24.044442709999998</v>
      </c>
      <c r="D65" s="68">
        <v>25.815028179999999</v>
      </c>
      <c r="E65" s="68">
        <v>22.53539404</v>
      </c>
      <c r="F65" s="68">
        <v>23.244433537675899</v>
      </c>
      <c r="G65" s="69">
        <v>21.583733549890301</v>
      </c>
      <c r="I65" s="62" t="s">
        <v>85</v>
      </c>
      <c r="J65" s="75">
        <v>0.25189897382344062</v>
      </c>
      <c r="K65" s="75">
        <v>2.4462151370355016</v>
      </c>
      <c r="L65" s="75">
        <v>1.4964165140921062</v>
      </c>
      <c r="M65" s="77">
        <v>4.7312184682054985</v>
      </c>
      <c r="N65" s="10"/>
      <c r="O65" s="62" t="s">
        <v>93</v>
      </c>
      <c r="P65" s="212">
        <f>AVERAGE(J71:J72)</f>
        <v>0.22527701097102357</v>
      </c>
      <c r="Q65" s="212">
        <f t="shared" ref="Q65:S65" si="28">AVERAGE(K71:K72)</f>
        <v>3.6277595949721242</v>
      </c>
      <c r="R65" s="212">
        <f t="shared" si="28"/>
        <v>0.98837409960095923</v>
      </c>
      <c r="S65" s="213">
        <f t="shared" si="28"/>
        <v>4.5619860479498957</v>
      </c>
    </row>
    <row r="66" spans="1:27">
      <c r="A66" s="30"/>
      <c r="B66" s="67"/>
      <c r="C66" s="68">
        <v>23.607447950000001</v>
      </c>
      <c r="D66" s="68">
        <v>25.011135599999999</v>
      </c>
      <c r="E66" s="68">
        <v>22.079717550000002</v>
      </c>
      <c r="F66" s="68">
        <v>23.253010268491899</v>
      </c>
      <c r="G66" s="69">
        <v>21.082129597437699</v>
      </c>
      <c r="I66" s="62"/>
      <c r="J66" s="75">
        <v>0.43976653547678524</v>
      </c>
      <c r="K66" s="75">
        <v>3.3548023691415807</v>
      </c>
      <c r="L66" s="75">
        <v>1.4875468035711261</v>
      </c>
      <c r="M66" s="77">
        <v>6.6983962964120858</v>
      </c>
      <c r="N66" s="10"/>
      <c r="O66" s="62" t="s">
        <v>94</v>
      </c>
      <c r="P66" s="212">
        <f>AVERAGE(J73:J74)</f>
        <v>9.4317105729355788</v>
      </c>
      <c r="Q66" s="212">
        <f t="shared" ref="Q66:S66" si="29">AVERAGE(K73:K74)</f>
        <v>13.789262923064491</v>
      </c>
      <c r="R66" s="212">
        <f t="shared" si="29"/>
        <v>11.024348825551042</v>
      </c>
      <c r="S66" s="213">
        <f t="shared" si="29"/>
        <v>82.93458288319114</v>
      </c>
    </row>
    <row r="67" spans="1:27">
      <c r="A67" s="30"/>
      <c r="B67" s="67" t="s">
        <v>87</v>
      </c>
      <c r="C67" s="68">
        <v>23.129832839999999</v>
      </c>
      <c r="D67" s="68">
        <v>20.919125260000001</v>
      </c>
      <c r="E67" s="68">
        <v>20.766851630000001</v>
      </c>
      <c r="F67" s="68">
        <v>23.227512517593301</v>
      </c>
      <c r="G67" s="69">
        <v>20.7700263838144</v>
      </c>
      <c r="I67" s="62" t="s">
        <v>87</v>
      </c>
      <c r="J67" s="75">
        <v>4.7816882690625189</v>
      </c>
      <c r="K67" s="75">
        <v>5.3139833591286054</v>
      </c>
      <c r="L67" s="75">
        <v>0.96535589673151534</v>
      </c>
      <c r="M67" s="77">
        <v>5.3023024150620932</v>
      </c>
      <c r="N67" s="10"/>
      <c r="O67" s="73"/>
      <c r="P67" s="10"/>
      <c r="Q67" s="10"/>
      <c r="R67" s="10"/>
      <c r="S67" s="11"/>
    </row>
    <row r="68" spans="1:27">
      <c r="A68" s="30"/>
      <c r="B68" s="67"/>
      <c r="C68" s="68">
        <v>23.223457839999998</v>
      </c>
      <c r="D68" s="68">
        <v>21.037763250000001</v>
      </c>
      <c r="E68" s="68">
        <v>20.88862078</v>
      </c>
      <c r="F68" s="68">
        <v>23.2565393436291</v>
      </c>
      <c r="G68" s="69">
        <v>20.5759754243572</v>
      </c>
      <c r="I68" s="62"/>
      <c r="J68" s="75">
        <v>4.4042064263654073</v>
      </c>
      <c r="K68" s="75">
        <v>4.8838691914671903</v>
      </c>
      <c r="L68" s="75">
        <v>0.94612715716145013</v>
      </c>
      <c r="M68" s="77">
        <v>6.0656822125770748</v>
      </c>
      <c r="N68" s="10"/>
      <c r="O68" s="184" t="s">
        <v>49</v>
      </c>
      <c r="P68" s="10"/>
      <c r="Q68" s="10"/>
      <c r="R68" s="10"/>
      <c r="S68" s="11"/>
    </row>
    <row r="69" spans="1:27">
      <c r="A69" s="30"/>
      <c r="B69" s="67" t="s">
        <v>103</v>
      </c>
      <c r="C69" s="68">
        <v>24.153144810000001</v>
      </c>
      <c r="D69" s="68">
        <v>27.10313592</v>
      </c>
      <c r="E69" s="68">
        <v>23.428218820000001</v>
      </c>
      <c r="F69" s="68">
        <v>27.0114825184998</v>
      </c>
      <c r="G69" s="69">
        <v>24.2770793686899</v>
      </c>
      <c r="I69" s="62" t="s">
        <v>103</v>
      </c>
      <c r="J69" s="75">
        <v>0.12976391348903621</v>
      </c>
      <c r="K69" s="75">
        <v>1.6573499267158565</v>
      </c>
      <c r="L69" s="75">
        <v>0.13827521990042155</v>
      </c>
      <c r="M69" s="77">
        <v>0.9201989346623386</v>
      </c>
      <c r="N69" s="10"/>
      <c r="O69" s="62" t="s">
        <v>101</v>
      </c>
      <c r="P69" s="10">
        <f>STDEV(J63:J64)</f>
        <v>0.11200685869107443</v>
      </c>
      <c r="Q69" s="10">
        <f t="shared" ref="Q69:S69" si="30">STDEV(K63:K64)</f>
        <v>0.39465205706133433</v>
      </c>
      <c r="R69" s="10">
        <f t="shared" si="30"/>
        <v>0.19035498613166055</v>
      </c>
      <c r="S69" s="11">
        <f t="shared" si="30"/>
        <v>0.25570821816132938</v>
      </c>
    </row>
    <row r="70" spans="1:27">
      <c r="A70" s="30"/>
      <c r="B70" s="67"/>
      <c r="C70" s="68">
        <v>24.161049309999999</v>
      </c>
      <c r="D70" s="68">
        <v>27.08820098</v>
      </c>
      <c r="E70" s="68">
        <v>23.12476466</v>
      </c>
      <c r="F70" s="68">
        <v>26.515517894961199</v>
      </c>
      <c r="G70" s="69">
        <v>23.951049450109998</v>
      </c>
      <c r="I70" s="62"/>
      <c r="J70" s="75">
        <v>0.13111422120614025</v>
      </c>
      <c r="K70" s="75">
        <v>2.0453282549075347</v>
      </c>
      <c r="L70" s="75">
        <v>0.1950044788292192</v>
      </c>
      <c r="M70" s="77">
        <v>1.1535236714755714</v>
      </c>
      <c r="N70" s="10"/>
      <c r="O70" s="62" t="s">
        <v>85</v>
      </c>
      <c r="P70" s="10">
        <f>STDEV(J65:J66)</f>
        <v>0.13284242681006167</v>
      </c>
      <c r="Q70" s="10">
        <f t="shared" ref="Q70:S70" si="31">STDEV(K65:K66)</f>
        <v>0.64246819312172565</v>
      </c>
      <c r="R70" s="10">
        <f t="shared" si="31"/>
        <v>6.2718324565466709E-3</v>
      </c>
      <c r="S70" s="11">
        <f t="shared" si="31"/>
        <v>1.3910047821247054</v>
      </c>
    </row>
    <row r="71" spans="1:27">
      <c r="A71" s="30"/>
      <c r="B71" s="67" t="s">
        <v>93</v>
      </c>
      <c r="C71" s="68">
        <v>24.044045220000001</v>
      </c>
      <c r="D71" s="68">
        <v>26.327097850000001</v>
      </c>
      <c r="E71" s="68">
        <v>22.199201110000001</v>
      </c>
      <c r="F71" s="68">
        <v>23.975106721397299</v>
      </c>
      <c r="G71" s="69">
        <v>21.878490327076399</v>
      </c>
      <c r="I71" s="62" t="s">
        <v>93</v>
      </c>
      <c r="J71" s="75">
        <v>0.20390639533940272</v>
      </c>
      <c r="K71" s="75">
        <v>3.5649347478771696</v>
      </c>
      <c r="L71" s="75">
        <v>1.0409999927593516</v>
      </c>
      <c r="M71" s="77">
        <v>4.4524100111423373</v>
      </c>
      <c r="N71" s="10"/>
      <c r="O71" s="62" t="s">
        <v>87</v>
      </c>
      <c r="P71" s="10">
        <f>STDEV(J67:J68)</f>
        <v>0.26691997074592122</v>
      </c>
      <c r="Q71" s="10">
        <f t="shared" ref="Q71:S71" si="32">STDEV(K67:K68)</f>
        <v>0.30413664463779422</v>
      </c>
      <c r="R71" s="10">
        <f t="shared" si="32"/>
        <v>1.359677214366321E-2</v>
      </c>
      <c r="S71" s="11">
        <f t="shared" si="32"/>
        <v>0.53979103144365714</v>
      </c>
    </row>
    <row r="72" spans="1:27">
      <c r="A72" s="30"/>
      <c r="B72" s="67"/>
      <c r="C72" s="68">
        <v>24.022108339999999</v>
      </c>
      <c r="D72" s="68">
        <v>26.052553469999999</v>
      </c>
      <c r="E72" s="68">
        <v>22.14922748</v>
      </c>
      <c r="F72" s="68">
        <v>24.1288844969867</v>
      </c>
      <c r="G72" s="69">
        <v>21.809171738607301</v>
      </c>
      <c r="I72" s="62"/>
      <c r="J72" s="75">
        <v>0.24664762660264442</v>
      </c>
      <c r="K72" s="75">
        <v>3.6905844420670793</v>
      </c>
      <c r="L72" s="75">
        <v>0.93574820644256684</v>
      </c>
      <c r="M72" s="77">
        <v>4.6715620847574542</v>
      </c>
      <c r="N72" s="10"/>
      <c r="O72" s="62" t="s">
        <v>103</v>
      </c>
      <c r="P72" s="10">
        <f>STDEV(J69:J70)</f>
        <v>9.5481174345279137E-4</v>
      </c>
      <c r="Q72" s="10">
        <f t="shared" ref="Q72:S72" si="33">STDEV(K69:K70)</f>
        <v>0.27434210681775623</v>
      </c>
      <c r="R72" s="10">
        <f t="shared" si="33"/>
        <v>4.011364368024041E-2</v>
      </c>
      <c r="S72" s="11">
        <f t="shared" si="33"/>
        <v>0.16498550361920192</v>
      </c>
    </row>
    <row r="73" spans="1:27">
      <c r="A73" s="30"/>
      <c r="B73" s="67" t="s">
        <v>94</v>
      </c>
      <c r="C73" s="68">
        <v>23.933245339999999</v>
      </c>
      <c r="D73" s="68">
        <v>20.87552389</v>
      </c>
      <c r="E73" s="68">
        <v>20.34668203</v>
      </c>
      <c r="F73" s="68">
        <v>20.730921516718599</v>
      </c>
      <c r="G73" s="69">
        <v>17.918681441861001</v>
      </c>
      <c r="I73" s="62" t="s">
        <v>94</v>
      </c>
      <c r="J73" s="75">
        <v>9.8383738342400271</v>
      </c>
      <c r="K73" s="75">
        <v>14.194515830367498</v>
      </c>
      <c r="L73" s="75">
        <v>10.875593650117658</v>
      </c>
      <c r="M73" s="77">
        <v>76.387375696679044</v>
      </c>
      <c r="N73" s="10"/>
      <c r="O73" s="62" t="s">
        <v>93</v>
      </c>
      <c r="P73" s="10">
        <f>STDEV(J71:J72)</f>
        <v>3.0222614462500672E-2</v>
      </c>
      <c r="Q73" s="10">
        <f t="shared" ref="Q73:S73" si="34">STDEV(K71:K72)</f>
        <v>8.8847750815701079E-2</v>
      </c>
      <c r="R73" s="10">
        <f t="shared" si="34"/>
        <v>7.4424251836595984E-2</v>
      </c>
      <c r="S73" s="11">
        <f t="shared" si="34"/>
        <v>0.15496391736434262</v>
      </c>
    </row>
    <row r="74" spans="1:27" ht="17" thickBot="1">
      <c r="A74" s="30"/>
      <c r="B74" s="70"/>
      <c r="C74" s="71">
        <v>24.414642189999999</v>
      </c>
      <c r="D74" s="71">
        <v>21.00000927</v>
      </c>
      <c r="E74" s="71">
        <v>20.43150524</v>
      </c>
      <c r="F74" s="71">
        <v>20.691985633375101</v>
      </c>
      <c r="G74" s="72">
        <v>17.690421552530399</v>
      </c>
      <c r="I74" s="63"/>
      <c r="J74" s="76">
        <v>9.0250473116311323</v>
      </c>
      <c r="K74" s="76">
        <v>13.384010015761485</v>
      </c>
      <c r="L74" s="76">
        <v>11.173104000984427</v>
      </c>
      <c r="M74" s="78">
        <v>89.481790069703237</v>
      </c>
      <c r="N74" s="10"/>
      <c r="O74" s="63" t="s">
        <v>94</v>
      </c>
      <c r="P74" s="6">
        <f>STDEV(J73:J74)</f>
        <v>0.57510869945562337</v>
      </c>
      <c r="Q74" s="6">
        <f t="shared" ref="Q74:S74" si="35">STDEV(K73:K74)</f>
        <v>0.57311415769903906</v>
      </c>
      <c r="R74" s="6">
        <f t="shared" si="35"/>
        <v>0.21037158657108165</v>
      </c>
      <c r="S74" s="12">
        <f t="shared" si="35"/>
        <v>9.2591491988320005</v>
      </c>
    </row>
    <row r="75" spans="1:27">
      <c r="A75" s="30"/>
      <c r="P75" s="10"/>
    </row>
    <row r="76" spans="1:27">
      <c r="A76" s="30"/>
      <c r="P76" s="10"/>
    </row>
    <row r="77" spans="1:27" ht="25" thickBot="1">
      <c r="A77" s="3" t="s">
        <v>40</v>
      </c>
      <c r="B77" s="46" t="s">
        <v>52</v>
      </c>
    </row>
    <row r="78" spans="1:27">
      <c r="B78" s="89" t="s">
        <v>47</v>
      </c>
      <c r="C78" s="324" t="s">
        <v>43</v>
      </c>
      <c r="D78" s="324" t="s">
        <v>44</v>
      </c>
      <c r="E78" s="324" t="s">
        <v>45</v>
      </c>
      <c r="F78" s="324" t="s">
        <v>43</v>
      </c>
      <c r="G78" s="324" t="s">
        <v>44</v>
      </c>
      <c r="H78" s="324" t="s">
        <v>45</v>
      </c>
      <c r="I78" s="324" t="s">
        <v>43</v>
      </c>
      <c r="J78" s="324" t="s">
        <v>44</v>
      </c>
      <c r="K78" s="324" t="s">
        <v>45</v>
      </c>
      <c r="L78" s="324" t="s">
        <v>43</v>
      </c>
      <c r="M78" s="324" t="s">
        <v>44</v>
      </c>
      <c r="N78" s="324" t="s">
        <v>45</v>
      </c>
      <c r="O78" s="324" t="s">
        <v>43</v>
      </c>
      <c r="P78" s="324" t="s">
        <v>44</v>
      </c>
      <c r="Q78" s="324" t="s">
        <v>45</v>
      </c>
      <c r="R78" s="324" t="s">
        <v>43</v>
      </c>
      <c r="S78" s="324" t="s">
        <v>44</v>
      </c>
      <c r="T78" s="38" t="s">
        <v>45</v>
      </c>
    </row>
    <row r="79" spans="1:27">
      <c r="A79" s="43"/>
      <c r="B79" s="41" t="s">
        <v>170</v>
      </c>
      <c r="C79" s="323" t="s">
        <v>4</v>
      </c>
      <c r="D79" s="323" t="s">
        <v>4</v>
      </c>
      <c r="E79" s="323" t="s">
        <v>4</v>
      </c>
      <c r="F79" s="39" t="s">
        <v>5</v>
      </c>
      <c r="G79" s="39" t="s">
        <v>5</v>
      </c>
      <c r="H79" s="39" t="s">
        <v>5</v>
      </c>
      <c r="I79" s="39" t="s">
        <v>6</v>
      </c>
      <c r="J79" s="39" t="s">
        <v>6</v>
      </c>
      <c r="K79" s="39" t="s">
        <v>6</v>
      </c>
      <c r="L79" s="323" t="s">
        <v>7</v>
      </c>
      <c r="M79" s="323" t="s">
        <v>7</v>
      </c>
      <c r="N79" s="323" t="s">
        <v>7</v>
      </c>
      <c r="O79" s="39" t="s">
        <v>41</v>
      </c>
      <c r="P79" s="39" t="s">
        <v>41</v>
      </c>
      <c r="Q79" s="39" t="s">
        <v>41</v>
      </c>
      <c r="R79" s="39" t="s">
        <v>42</v>
      </c>
      <c r="S79" s="39" t="s">
        <v>42</v>
      </c>
      <c r="T79" s="40" t="s">
        <v>42</v>
      </c>
    </row>
    <row r="80" spans="1:27">
      <c r="B80" s="41">
        <v>1</v>
      </c>
      <c r="C80" s="330">
        <v>13</v>
      </c>
      <c r="D80" s="330">
        <v>8</v>
      </c>
      <c r="E80" s="331">
        <v>14</v>
      </c>
      <c r="F80" s="330">
        <v>3</v>
      </c>
      <c r="G80" s="330">
        <v>1</v>
      </c>
      <c r="H80" s="330">
        <v>3</v>
      </c>
      <c r="I80" s="330">
        <v>2</v>
      </c>
      <c r="J80" s="330">
        <v>1</v>
      </c>
      <c r="K80" s="330">
        <v>2</v>
      </c>
      <c r="L80" s="330">
        <v>9</v>
      </c>
      <c r="M80" s="330">
        <v>7</v>
      </c>
      <c r="N80" s="331">
        <v>15</v>
      </c>
      <c r="O80" s="330">
        <v>6</v>
      </c>
      <c r="P80" s="330">
        <v>5</v>
      </c>
      <c r="Q80" s="330">
        <v>6</v>
      </c>
      <c r="R80" s="330">
        <v>18</v>
      </c>
      <c r="S80" s="330">
        <v>8</v>
      </c>
      <c r="T80" s="332">
        <v>18</v>
      </c>
      <c r="U80" s="31"/>
      <c r="V80" s="31"/>
      <c r="W80" s="31"/>
      <c r="X80" s="31"/>
      <c r="Y80" s="31"/>
      <c r="Z80" s="32"/>
      <c r="AA80" s="32"/>
    </row>
    <row r="81" spans="2:45">
      <c r="B81" s="41">
        <v>2</v>
      </c>
      <c r="C81" s="330">
        <v>12</v>
      </c>
      <c r="D81" s="330">
        <v>7</v>
      </c>
      <c r="E81" s="331">
        <v>9</v>
      </c>
      <c r="F81" s="330">
        <v>6</v>
      </c>
      <c r="G81" s="330">
        <v>4</v>
      </c>
      <c r="H81" s="330">
        <v>5</v>
      </c>
      <c r="I81" s="330">
        <v>4</v>
      </c>
      <c r="J81" s="330">
        <v>6</v>
      </c>
      <c r="K81" s="330">
        <v>5</v>
      </c>
      <c r="L81" s="330">
        <v>12</v>
      </c>
      <c r="M81" s="330">
        <v>9</v>
      </c>
      <c r="N81" s="331">
        <v>7</v>
      </c>
      <c r="O81" s="330">
        <v>7</v>
      </c>
      <c r="P81" s="330">
        <v>6</v>
      </c>
      <c r="Q81" s="330">
        <v>8</v>
      </c>
      <c r="R81" s="330">
        <v>8</v>
      </c>
      <c r="S81" s="330">
        <v>4</v>
      </c>
      <c r="T81" s="332">
        <v>8</v>
      </c>
    </row>
    <row r="82" spans="2:45">
      <c r="B82" s="41">
        <v>3</v>
      </c>
      <c r="C82" s="330">
        <v>8</v>
      </c>
      <c r="D82" s="330">
        <v>8</v>
      </c>
      <c r="E82" s="331">
        <v>3</v>
      </c>
      <c r="F82" s="330">
        <v>6</v>
      </c>
      <c r="G82" s="330">
        <v>5</v>
      </c>
      <c r="H82" s="330">
        <v>3</v>
      </c>
      <c r="I82" s="330">
        <v>6</v>
      </c>
      <c r="J82" s="330">
        <v>6</v>
      </c>
      <c r="K82" s="330">
        <v>5</v>
      </c>
      <c r="L82" s="330">
        <v>9</v>
      </c>
      <c r="M82" s="330">
        <v>7</v>
      </c>
      <c r="N82" s="331">
        <v>3</v>
      </c>
      <c r="O82" s="330">
        <v>7</v>
      </c>
      <c r="P82" s="330">
        <v>5</v>
      </c>
      <c r="Q82" s="330">
        <v>6</v>
      </c>
      <c r="R82" s="330">
        <v>5</v>
      </c>
      <c r="S82" s="330">
        <v>3</v>
      </c>
      <c r="T82" s="332">
        <v>2</v>
      </c>
    </row>
    <row r="83" spans="2:45">
      <c r="B83" s="41">
        <v>4</v>
      </c>
      <c r="C83" s="330">
        <v>4</v>
      </c>
      <c r="D83" s="330">
        <v>5</v>
      </c>
      <c r="E83" s="331">
        <v>3</v>
      </c>
      <c r="F83" s="330">
        <v>7</v>
      </c>
      <c r="G83" s="330">
        <v>8</v>
      </c>
      <c r="H83" s="330">
        <v>6</v>
      </c>
      <c r="I83" s="330">
        <v>8</v>
      </c>
      <c r="J83" s="330">
        <v>6</v>
      </c>
      <c r="K83" s="330">
        <v>4</v>
      </c>
      <c r="L83" s="330">
        <v>3</v>
      </c>
      <c r="M83" s="330">
        <v>4</v>
      </c>
      <c r="N83" s="331">
        <v>3</v>
      </c>
      <c r="O83" s="330">
        <v>6</v>
      </c>
      <c r="P83" s="330">
        <v>4</v>
      </c>
      <c r="Q83" s="330">
        <v>6</v>
      </c>
      <c r="R83" s="330">
        <v>3</v>
      </c>
      <c r="S83" s="330">
        <v>4</v>
      </c>
      <c r="T83" s="332">
        <v>1</v>
      </c>
    </row>
    <row r="84" spans="2:45">
      <c r="B84" s="41">
        <v>5</v>
      </c>
      <c r="C84" s="330">
        <v>2</v>
      </c>
      <c r="D84" s="330">
        <v>2</v>
      </c>
      <c r="E84" s="331">
        <v>1</v>
      </c>
      <c r="F84" s="330">
        <v>14</v>
      </c>
      <c r="G84" s="330">
        <v>12</v>
      </c>
      <c r="H84" s="330">
        <v>13</v>
      </c>
      <c r="I84" s="330">
        <v>16</v>
      </c>
      <c r="J84" s="330">
        <v>11</v>
      </c>
      <c r="K84" s="330">
        <v>14</v>
      </c>
      <c r="L84" s="330">
        <v>3</v>
      </c>
      <c r="M84" s="330">
        <v>3</v>
      </c>
      <c r="N84" s="331">
        <v>2</v>
      </c>
      <c r="O84" s="330">
        <v>10</v>
      </c>
      <c r="P84" s="330">
        <v>7</v>
      </c>
      <c r="Q84" s="330">
        <v>7</v>
      </c>
      <c r="R84" s="330">
        <v>2</v>
      </c>
      <c r="S84" s="330">
        <v>2</v>
      </c>
      <c r="T84" s="332">
        <v>1</v>
      </c>
    </row>
    <row r="85" spans="2:45">
      <c r="B85" s="41"/>
      <c r="C85" s="49"/>
      <c r="D85" s="49"/>
      <c r="E85" s="49"/>
      <c r="F85" s="49"/>
      <c r="G85" s="49"/>
      <c r="H85" s="49"/>
      <c r="I85" s="49"/>
      <c r="J85" s="49"/>
      <c r="K85" s="49"/>
      <c r="L85" s="49"/>
      <c r="M85" s="49"/>
      <c r="N85" s="49"/>
      <c r="O85" s="49"/>
      <c r="P85" s="49"/>
      <c r="Q85" s="49"/>
      <c r="R85" s="49"/>
      <c r="S85" s="49"/>
      <c r="T85" s="95"/>
    </row>
    <row r="86" spans="2:45">
      <c r="B86" s="41" t="s">
        <v>46</v>
      </c>
      <c r="C86" s="49">
        <f>SUM(C80:C84)</f>
        <v>39</v>
      </c>
      <c r="D86" s="49">
        <f t="shared" ref="D86:T86" si="36">SUM(D80:D84)</f>
        <v>30</v>
      </c>
      <c r="E86" s="49">
        <f t="shared" si="36"/>
        <v>30</v>
      </c>
      <c r="F86" s="49">
        <f t="shared" si="36"/>
        <v>36</v>
      </c>
      <c r="G86" s="49">
        <f t="shared" si="36"/>
        <v>30</v>
      </c>
      <c r="H86" s="49">
        <f t="shared" si="36"/>
        <v>30</v>
      </c>
      <c r="I86" s="49">
        <f t="shared" si="36"/>
        <v>36</v>
      </c>
      <c r="J86" s="49">
        <f t="shared" si="36"/>
        <v>30</v>
      </c>
      <c r="K86" s="49">
        <f t="shared" si="36"/>
        <v>30</v>
      </c>
      <c r="L86" s="49">
        <f t="shared" si="36"/>
        <v>36</v>
      </c>
      <c r="M86" s="49">
        <f t="shared" si="36"/>
        <v>30</v>
      </c>
      <c r="N86" s="49">
        <f t="shared" si="36"/>
        <v>30</v>
      </c>
      <c r="O86" s="49">
        <f t="shared" si="36"/>
        <v>36</v>
      </c>
      <c r="P86" s="49">
        <f t="shared" si="36"/>
        <v>27</v>
      </c>
      <c r="Q86" s="49">
        <f t="shared" si="36"/>
        <v>33</v>
      </c>
      <c r="R86" s="49">
        <f t="shared" si="36"/>
        <v>36</v>
      </c>
      <c r="S86" s="49">
        <f t="shared" si="36"/>
        <v>21</v>
      </c>
      <c r="T86" s="95">
        <f t="shared" si="36"/>
        <v>30</v>
      </c>
      <c r="U86" s="35"/>
      <c r="V86" s="36"/>
      <c r="W86" s="35"/>
      <c r="X86" s="35"/>
      <c r="Y86" s="35"/>
      <c r="AA86" s="34"/>
      <c r="AB86" s="31"/>
      <c r="AC86" s="31"/>
      <c r="AD86" s="31"/>
      <c r="AE86" s="31"/>
      <c r="AF86" s="31"/>
      <c r="AG86" s="31"/>
      <c r="AH86" s="31"/>
      <c r="AI86" s="31"/>
      <c r="AJ86" s="31"/>
      <c r="AK86" s="31"/>
      <c r="AL86" s="31"/>
      <c r="AM86" s="31"/>
      <c r="AN86" s="31"/>
      <c r="AO86" s="31"/>
      <c r="AP86" s="31"/>
      <c r="AQ86" s="31"/>
      <c r="AR86" s="31"/>
      <c r="AS86" s="31"/>
    </row>
    <row r="87" spans="2:45">
      <c r="B87" s="41"/>
      <c r="C87" s="49"/>
      <c r="D87" s="49"/>
      <c r="E87" s="49"/>
      <c r="F87" s="49"/>
      <c r="G87" s="49"/>
      <c r="H87" s="49"/>
      <c r="I87" s="49"/>
      <c r="J87" s="49"/>
      <c r="K87" s="49"/>
      <c r="L87" s="49"/>
      <c r="M87" s="49"/>
      <c r="N87" s="49"/>
      <c r="O87" s="49"/>
      <c r="P87" s="49"/>
      <c r="Q87" s="49"/>
      <c r="R87" s="49"/>
      <c r="S87" s="49"/>
      <c r="T87" s="95"/>
      <c r="U87" s="37"/>
      <c r="V87" s="37"/>
      <c r="W87" s="37"/>
      <c r="X87" s="37"/>
      <c r="Y87" s="37"/>
      <c r="AA87" s="33"/>
      <c r="AB87" s="31"/>
      <c r="AC87" s="31"/>
      <c r="AD87" s="31"/>
      <c r="AE87" s="32"/>
      <c r="AF87" s="32"/>
      <c r="AG87" s="32"/>
      <c r="AH87" s="32"/>
      <c r="AI87" s="32"/>
      <c r="AJ87" s="32"/>
      <c r="AK87" s="31"/>
      <c r="AL87" s="31"/>
      <c r="AM87" s="31"/>
      <c r="AN87" s="32"/>
      <c r="AO87" s="32"/>
      <c r="AP87" s="32"/>
      <c r="AQ87" s="32"/>
      <c r="AR87" s="32"/>
      <c r="AS87" s="32"/>
    </row>
    <row r="88" spans="2:45">
      <c r="B88" s="41"/>
      <c r="C88" s="323" t="s">
        <v>43</v>
      </c>
      <c r="D88" s="323" t="s">
        <v>44</v>
      </c>
      <c r="E88" s="323" t="s">
        <v>45</v>
      </c>
      <c r="F88" s="323" t="s">
        <v>43</v>
      </c>
      <c r="G88" s="323" t="s">
        <v>44</v>
      </c>
      <c r="H88" s="323" t="s">
        <v>45</v>
      </c>
      <c r="I88" s="323" t="s">
        <v>43</v>
      </c>
      <c r="J88" s="323" t="s">
        <v>44</v>
      </c>
      <c r="K88" s="323" t="s">
        <v>45</v>
      </c>
      <c r="L88" s="323" t="s">
        <v>43</v>
      </c>
      <c r="M88" s="323" t="s">
        <v>44</v>
      </c>
      <c r="N88" s="323" t="s">
        <v>45</v>
      </c>
      <c r="O88" s="323" t="s">
        <v>43</v>
      </c>
      <c r="P88" s="323" t="s">
        <v>44</v>
      </c>
      <c r="Q88" s="323" t="s">
        <v>45</v>
      </c>
      <c r="R88" s="323" t="s">
        <v>43</v>
      </c>
      <c r="S88" s="323" t="s">
        <v>44</v>
      </c>
      <c r="T88" s="43" t="s">
        <v>45</v>
      </c>
      <c r="U88" s="45"/>
      <c r="V88" s="45"/>
      <c r="W88" s="45"/>
      <c r="X88" s="45"/>
      <c r="Y88" s="45"/>
      <c r="AA88" s="33"/>
    </row>
    <row r="89" spans="2:45">
      <c r="B89" s="41" t="s">
        <v>48</v>
      </c>
      <c r="C89" s="323" t="s">
        <v>4</v>
      </c>
      <c r="D89" s="323" t="s">
        <v>4</v>
      </c>
      <c r="E89" s="323" t="s">
        <v>4</v>
      </c>
      <c r="F89" s="39" t="s">
        <v>5</v>
      </c>
      <c r="G89" s="39" t="s">
        <v>5</v>
      </c>
      <c r="H89" s="39" t="s">
        <v>5</v>
      </c>
      <c r="I89" s="39" t="s">
        <v>6</v>
      </c>
      <c r="J89" s="39" t="s">
        <v>6</v>
      </c>
      <c r="K89" s="39" t="s">
        <v>6</v>
      </c>
      <c r="L89" s="323" t="s">
        <v>7</v>
      </c>
      <c r="M89" s="323" t="s">
        <v>7</v>
      </c>
      <c r="N89" s="323" t="s">
        <v>7</v>
      </c>
      <c r="O89" s="39" t="s">
        <v>41</v>
      </c>
      <c r="P89" s="39" t="s">
        <v>41</v>
      </c>
      <c r="Q89" s="39" t="s">
        <v>41</v>
      </c>
      <c r="R89" s="39" t="s">
        <v>42</v>
      </c>
      <c r="S89" s="39" t="s">
        <v>42</v>
      </c>
      <c r="T89" s="40" t="s">
        <v>42</v>
      </c>
      <c r="U89" s="45"/>
      <c r="V89" s="45"/>
      <c r="W89" s="45"/>
      <c r="X89" s="45"/>
      <c r="Y89" s="45"/>
      <c r="AA89" s="33"/>
    </row>
    <row r="90" spans="2:45">
      <c r="B90" s="41">
        <v>1</v>
      </c>
      <c r="C90" s="333">
        <f>(C80/C86)*100</f>
        <v>33.333333333333329</v>
      </c>
      <c r="D90" s="333">
        <f>(D80/D86)*100</f>
        <v>26.666666666666668</v>
      </c>
      <c r="E90" s="333">
        <f t="shared" ref="E90:T90" si="37">(E80/E86)*100</f>
        <v>46.666666666666664</v>
      </c>
      <c r="F90" s="333">
        <f t="shared" si="37"/>
        <v>8.3333333333333321</v>
      </c>
      <c r="G90" s="333">
        <f t="shared" si="37"/>
        <v>3.3333333333333335</v>
      </c>
      <c r="H90" s="333">
        <f t="shared" si="37"/>
        <v>10</v>
      </c>
      <c r="I90" s="333">
        <f t="shared" si="37"/>
        <v>5.5555555555555554</v>
      </c>
      <c r="J90" s="333">
        <f t="shared" si="37"/>
        <v>3.3333333333333335</v>
      </c>
      <c r="K90" s="333">
        <f t="shared" si="37"/>
        <v>6.666666666666667</v>
      </c>
      <c r="L90" s="333">
        <f t="shared" si="37"/>
        <v>25</v>
      </c>
      <c r="M90" s="333">
        <f t="shared" si="37"/>
        <v>23.333333333333332</v>
      </c>
      <c r="N90" s="333">
        <f t="shared" si="37"/>
        <v>50</v>
      </c>
      <c r="O90" s="333">
        <f t="shared" si="37"/>
        <v>16.666666666666664</v>
      </c>
      <c r="P90" s="333">
        <f t="shared" si="37"/>
        <v>18.518518518518519</v>
      </c>
      <c r="Q90" s="333">
        <f t="shared" si="37"/>
        <v>18.181818181818183</v>
      </c>
      <c r="R90" s="333">
        <f t="shared" si="37"/>
        <v>50</v>
      </c>
      <c r="S90" s="333">
        <f t="shared" si="37"/>
        <v>38.095238095238095</v>
      </c>
      <c r="T90" s="334">
        <f t="shared" si="37"/>
        <v>60</v>
      </c>
      <c r="U90" s="45"/>
      <c r="V90" s="45"/>
      <c r="W90" s="45"/>
      <c r="X90" s="45"/>
      <c r="Y90" s="45"/>
      <c r="AA90" s="33"/>
    </row>
    <row r="91" spans="2:45">
      <c r="B91" s="41">
        <v>2</v>
      </c>
      <c r="C91" s="333">
        <f>(C81/C86)*100</f>
        <v>30.76923076923077</v>
      </c>
      <c r="D91" s="333">
        <f t="shared" ref="D91:T91" si="38">(D81/D86)*100</f>
        <v>23.333333333333332</v>
      </c>
      <c r="E91" s="333">
        <f>(E81/E86)*100</f>
        <v>30</v>
      </c>
      <c r="F91" s="333">
        <f t="shared" si="38"/>
        <v>16.666666666666664</v>
      </c>
      <c r="G91" s="333">
        <f t="shared" si="38"/>
        <v>13.333333333333334</v>
      </c>
      <c r="H91" s="333">
        <f t="shared" si="38"/>
        <v>16.666666666666664</v>
      </c>
      <c r="I91" s="333">
        <f t="shared" si="38"/>
        <v>11.111111111111111</v>
      </c>
      <c r="J91" s="333">
        <f t="shared" si="38"/>
        <v>20</v>
      </c>
      <c r="K91" s="333">
        <f t="shared" si="38"/>
        <v>16.666666666666664</v>
      </c>
      <c r="L91" s="333">
        <f t="shared" si="38"/>
        <v>33.333333333333329</v>
      </c>
      <c r="M91" s="333">
        <f t="shared" si="38"/>
        <v>30</v>
      </c>
      <c r="N91" s="333">
        <f t="shared" si="38"/>
        <v>23.333333333333332</v>
      </c>
      <c r="O91" s="333">
        <f t="shared" si="38"/>
        <v>19.444444444444446</v>
      </c>
      <c r="P91" s="333">
        <f t="shared" si="38"/>
        <v>22.222222222222221</v>
      </c>
      <c r="Q91" s="333">
        <f t="shared" si="38"/>
        <v>24.242424242424242</v>
      </c>
      <c r="R91" s="333">
        <f t="shared" si="38"/>
        <v>22.222222222222221</v>
      </c>
      <c r="S91" s="333">
        <f t="shared" si="38"/>
        <v>19.047619047619047</v>
      </c>
      <c r="T91" s="334">
        <f t="shared" si="38"/>
        <v>26.666666666666668</v>
      </c>
      <c r="U91" s="45"/>
      <c r="V91" s="45"/>
      <c r="W91" s="45"/>
      <c r="X91" s="45"/>
      <c r="Y91" s="45"/>
      <c r="AA91" s="33"/>
    </row>
    <row r="92" spans="2:45">
      <c r="B92" s="41">
        <v>3</v>
      </c>
      <c r="C92" s="333">
        <f>(C82/C86)*100</f>
        <v>20.512820512820511</v>
      </c>
      <c r="D92" s="333">
        <f t="shared" ref="D92:T92" si="39">(D82/D86)*100</f>
        <v>26.666666666666668</v>
      </c>
      <c r="E92" s="333">
        <f t="shared" si="39"/>
        <v>10</v>
      </c>
      <c r="F92" s="333">
        <f t="shared" si="39"/>
        <v>16.666666666666664</v>
      </c>
      <c r="G92" s="333">
        <f t="shared" si="39"/>
        <v>16.666666666666664</v>
      </c>
      <c r="H92" s="333">
        <f t="shared" si="39"/>
        <v>10</v>
      </c>
      <c r="I92" s="333">
        <f t="shared" si="39"/>
        <v>16.666666666666664</v>
      </c>
      <c r="J92" s="333">
        <f t="shared" si="39"/>
        <v>20</v>
      </c>
      <c r="K92" s="333">
        <f t="shared" si="39"/>
        <v>16.666666666666664</v>
      </c>
      <c r="L92" s="333">
        <f t="shared" si="39"/>
        <v>25</v>
      </c>
      <c r="M92" s="333">
        <f t="shared" si="39"/>
        <v>23.333333333333332</v>
      </c>
      <c r="N92" s="333">
        <f t="shared" si="39"/>
        <v>10</v>
      </c>
      <c r="O92" s="333">
        <f t="shared" si="39"/>
        <v>19.444444444444446</v>
      </c>
      <c r="P92" s="333">
        <f t="shared" si="39"/>
        <v>18.518518518518519</v>
      </c>
      <c r="Q92" s="333">
        <f t="shared" si="39"/>
        <v>18.181818181818183</v>
      </c>
      <c r="R92" s="333">
        <f t="shared" si="39"/>
        <v>13.888888888888889</v>
      </c>
      <c r="S92" s="333">
        <f t="shared" si="39"/>
        <v>14.285714285714285</v>
      </c>
      <c r="T92" s="334">
        <f t="shared" si="39"/>
        <v>6.666666666666667</v>
      </c>
      <c r="U92" s="45"/>
      <c r="V92" s="45"/>
      <c r="W92" s="45"/>
      <c r="X92" s="45"/>
      <c r="Y92" s="45"/>
      <c r="AA92" s="33"/>
    </row>
    <row r="93" spans="2:45">
      <c r="B93" s="41">
        <v>4</v>
      </c>
      <c r="C93" s="333">
        <f>(C83/C86)*100</f>
        <v>10.256410256410255</v>
      </c>
      <c r="D93" s="333">
        <f t="shared" ref="D93:T93" si="40">(D83/D86)*100</f>
        <v>16.666666666666664</v>
      </c>
      <c r="E93" s="333">
        <f t="shared" si="40"/>
        <v>10</v>
      </c>
      <c r="F93" s="333">
        <f t="shared" si="40"/>
        <v>19.444444444444446</v>
      </c>
      <c r="G93" s="333">
        <f t="shared" si="40"/>
        <v>26.666666666666668</v>
      </c>
      <c r="H93" s="333">
        <f t="shared" si="40"/>
        <v>20</v>
      </c>
      <c r="I93" s="333">
        <f t="shared" si="40"/>
        <v>22.222222222222221</v>
      </c>
      <c r="J93" s="333">
        <f t="shared" si="40"/>
        <v>20</v>
      </c>
      <c r="K93" s="333">
        <f t="shared" si="40"/>
        <v>13.333333333333334</v>
      </c>
      <c r="L93" s="333">
        <f t="shared" si="40"/>
        <v>8.3333333333333321</v>
      </c>
      <c r="M93" s="333">
        <f t="shared" si="40"/>
        <v>13.333333333333334</v>
      </c>
      <c r="N93" s="333">
        <f t="shared" si="40"/>
        <v>10</v>
      </c>
      <c r="O93" s="333">
        <f t="shared" si="40"/>
        <v>16.666666666666664</v>
      </c>
      <c r="P93" s="333">
        <f t="shared" si="40"/>
        <v>14.814814814814813</v>
      </c>
      <c r="Q93" s="333">
        <f t="shared" si="40"/>
        <v>18.181818181818183</v>
      </c>
      <c r="R93" s="333">
        <f t="shared" si="40"/>
        <v>8.3333333333333321</v>
      </c>
      <c r="S93" s="333">
        <f t="shared" si="40"/>
        <v>19.047619047619047</v>
      </c>
      <c r="T93" s="334">
        <f t="shared" si="40"/>
        <v>3.3333333333333335</v>
      </c>
      <c r="U93" s="16"/>
      <c r="V93" s="16"/>
      <c r="W93" s="16"/>
      <c r="X93" s="16"/>
      <c r="Y93" s="16"/>
    </row>
    <row r="94" spans="2:45">
      <c r="B94" s="41">
        <v>5</v>
      </c>
      <c r="C94" s="333">
        <f>(C84/C86)*100</f>
        <v>5.1282051282051277</v>
      </c>
      <c r="D94" s="333">
        <f t="shared" ref="D94:T94" si="41">(D84/D86)*100</f>
        <v>6.666666666666667</v>
      </c>
      <c r="E94" s="333">
        <f t="shared" si="41"/>
        <v>3.3333333333333335</v>
      </c>
      <c r="F94" s="333">
        <f t="shared" si="41"/>
        <v>38.888888888888893</v>
      </c>
      <c r="G94" s="333">
        <f t="shared" si="41"/>
        <v>40</v>
      </c>
      <c r="H94" s="333">
        <f t="shared" si="41"/>
        <v>43.333333333333336</v>
      </c>
      <c r="I94" s="333">
        <f t="shared" si="41"/>
        <v>44.444444444444443</v>
      </c>
      <c r="J94" s="333">
        <f t="shared" si="41"/>
        <v>36.666666666666664</v>
      </c>
      <c r="K94" s="333">
        <f t="shared" si="41"/>
        <v>46.666666666666664</v>
      </c>
      <c r="L94" s="333">
        <f t="shared" si="41"/>
        <v>8.3333333333333321</v>
      </c>
      <c r="M94" s="333">
        <f t="shared" si="41"/>
        <v>10</v>
      </c>
      <c r="N94" s="333">
        <f t="shared" si="41"/>
        <v>6.666666666666667</v>
      </c>
      <c r="O94" s="333">
        <f t="shared" si="41"/>
        <v>27.777777777777779</v>
      </c>
      <c r="P94" s="333">
        <f t="shared" si="41"/>
        <v>25.925925925925924</v>
      </c>
      <c r="Q94" s="333">
        <f t="shared" si="41"/>
        <v>21.212121212121211</v>
      </c>
      <c r="R94" s="333">
        <f t="shared" si="41"/>
        <v>5.5555555555555554</v>
      </c>
      <c r="S94" s="333">
        <f t="shared" si="41"/>
        <v>9.5238095238095237</v>
      </c>
      <c r="T94" s="334">
        <f t="shared" si="41"/>
        <v>3.3333333333333335</v>
      </c>
      <c r="U94" s="16"/>
      <c r="V94" s="16"/>
      <c r="W94" s="16"/>
      <c r="X94" s="16"/>
      <c r="Y94" s="16"/>
    </row>
    <row r="95" spans="2:45">
      <c r="B95" s="41"/>
      <c r="C95" s="333"/>
      <c r="D95" s="333"/>
      <c r="E95" s="333"/>
      <c r="F95" s="333"/>
      <c r="G95" s="333"/>
      <c r="H95" s="333"/>
      <c r="I95" s="333"/>
      <c r="J95" s="333"/>
      <c r="K95" s="333"/>
      <c r="L95" s="333"/>
      <c r="M95" s="333"/>
      <c r="N95" s="333"/>
      <c r="O95" s="333"/>
      <c r="P95" s="333"/>
      <c r="Q95" s="333"/>
      <c r="R95" s="333"/>
      <c r="S95" s="333"/>
      <c r="T95" s="334"/>
      <c r="U95" s="16"/>
      <c r="V95" s="16"/>
      <c r="W95" s="16"/>
      <c r="X95" s="16"/>
      <c r="Y95" s="16"/>
    </row>
    <row r="96" spans="2:45">
      <c r="B96" s="41"/>
      <c r="C96" s="392" t="s">
        <v>4</v>
      </c>
      <c r="D96" s="392"/>
      <c r="E96" s="319"/>
      <c r="F96" s="391" t="s">
        <v>5</v>
      </c>
      <c r="G96" s="391"/>
      <c r="H96" s="318"/>
      <c r="I96" s="391" t="s">
        <v>6</v>
      </c>
      <c r="J96" s="391"/>
      <c r="K96" s="318"/>
      <c r="L96" s="392" t="s">
        <v>7</v>
      </c>
      <c r="M96" s="392"/>
      <c r="N96" s="319"/>
      <c r="O96" s="391" t="s">
        <v>41</v>
      </c>
      <c r="P96" s="391"/>
      <c r="Q96" s="318"/>
      <c r="R96" s="391" t="s">
        <v>42</v>
      </c>
      <c r="S96" s="391"/>
      <c r="T96" s="334"/>
      <c r="U96" s="35"/>
      <c r="V96" s="35"/>
      <c r="W96" s="35"/>
      <c r="X96" s="35"/>
      <c r="Y96" s="35"/>
    </row>
    <row r="97" spans="2:25">
      <c r="B97" s="41" t="s">
        <v>48</v>
      </c>
      <c r="C97" s="319" t="s">
        <v>16</v>
      </c>
      <c r="D97" s="319" t="s">
        <v>49</v>
      </c>
      <c r="E97" s="319"/>
      <c r="F97" s="319" t="s">
        <v>16</v>
      </c>
      <c r="G97" s="319" t="s">
        <v>49</v>
      </c>
      <c r="H97" s="319"/>
      <c r="I97" s="319" t="s">
        <v>16</v>
      </c>
      <c r="J97" s="319" t="s">
        <v>49</v>
      </c>
      <c r="K97" s="319"/>
      <c r="L97" s="319" t="s">
        <v>16</v>
      </c>
      <c r="M97" s="319" t="s">
        <v>49</v>
      </c>
      <c r="N97" s="319"/>
      <c r="O97" s="319" t="s">
        <v>16</v>
      </c>
      <c r="P97" s="319" t="s">
        <v>49</v>
      </c>
      <c r="Q97" s="319"/>
      <c r="R97" s="319" t="s">
        <v>16</v>
      </c>
      <c r="S97" s="319" t="s">
        <v>49</v>
      </c>
      <c r="T97" s="314"/>
      <c r="U97" s="37"/>
      <c r="V97" s="37"/>
      <c r="W97" s="37"/>
      <c r="X97" s="37"/>
      <c r="Y97" s="37"/>
    </row>
    <row r="98" spans="2:25">
      <c r="B98" s="41">
        <v>1</v>
      </c>
      <c r="C98" s="319">
        <f>AVERAGE(C90:E90)</f>
        <v>35.55555555555555</v>
      </c>
      <c r="D98" s="319">
        <f>STDEV(C90:E90)</f>
        <v>10.183501544346322</v>
      </c>
      <c r="E98" s="319"/>
      <c r="F98" s="319">
        <f>AVERAGE(F90:H90)</f>
        <v>7.2222222222222214</v>
      </c>
      <c r="G98" s="319">
        <f>STDEV(F90:H90)</f>
        <v>3.4694433324435567</v>
      </c>
      <c r="H98" s="319"/>
      <c r="I98" s="319">
        <f>AVERAGE(I90:K90)</f>
        <v>5.185185185185186</v>
      </c>
      <c r="J98" s="319">
        <f>STDEV(I90:K90)</f>
        <v>1.6972502573910517</v>
      </c>
      <c r="K98" s="319"/>
      <c r="L98" s="319">
        <f>AVERAGE(L90:N90)</f>
        <v>32.777777777777779</v>
      </c>
      <c r="M98" s="319">
        <f>STDEV(L90:N90)</f>
        <v>14.938144066387506</v>
      </c>
      <c r="N98" s="319"/>
      <c r="O98" s="319">
        <f>AVERAGE(O90:Q90)</f>
        <v>17.789001122334454</v>
      </c>
      <c r="P98" s="319">
        <f>STDEV(O90:Q90)</f>
        <v>0.98644196583877553</v>
      </c>
      <c r="Q98" s="319"/>
      <c r="R98" s="319">
        <f>AVERAGE(R90:T90)</f>
        <v>49.365079365079367</v>
      </c>
      <c r="S98" s="319">
        <f>STDEV(R90:T90)</f>
        <v>10.966174888517999</v>
      </c>
      <c r="T98" s="334"/>
      <c r="U98" s="16"/>
      <c r="V98" s="16"/>
      <c r="W98" s="16"/>
      <c r="X98" s="16"/>
      <c r="Y98" s="16"/>
    </row>
    <row r="99" spans="2:25">
      <c r="B99" s="41">
        <v>2</v>
      </c>
      <c r="C99" s="319">
        <f t="shared" ref="C99:C102" si="42">AVERAGE(C91:E91)</f>
        <v>28.034188034188034</v>
      </c>
      <c r="D99" s="319">
        <f t="shared" ref="D99:D102" si="43">STDEV(C91:E91)</f>
        <v>4.0891875944976679</v>
      </c>
      <c r="E99" s="319"/>
      <c r="F99" s="319">
        <f t="shared" ref="F99:F102" si="44">AVERAGE(F91:H91)</f>
        <v>15.555555555555555</v>
      </c>
      <c r="G99" s="319">
        <f t="shared" ref="G99:G102" si="45">STDEV(F91:H91)</f>
        <v>1.9245008972987652</v>
      </c>
      <c r="H99" s="319"/>
      <c r="I99" s="319">
        <f t="shared" ref="I99:I102" si="46">AVERAGE(I91:K91)</f>
        <v>15.925925925925924</v>
      </c>
      <c r="J99" s="319">
        <f t="shared" ref="J99:J102" si="47">STDEV(I91:K91)</f>
        <v>4.4905020936970956</v>
      </c>
      <c r="K99" s="319"/>
      <c r="L99" s="319">
        <f t="shared" ref="L99:L102" si="48">AVERAGE(L91:N91)</f>
        <v>28.888888888888886</v>
      </c>
      <c r="M99" s="319">
        <f t="shared" ref="M99:M102" si="49">STDEV(L91:N91)</f>
        <v>5.0917507721731718</v>
      </c>
      <c r="N99" s="319"/>
      <c r="O99" s="319">
        <f t="shared" ref="O99:O102" si="50">AVERAGE(O91:Q91)</f>
        <v>21.969696969696969</v>
      </c>
      <c r="P99" s="319">
        <f t="shared" ref="P99:P102" si="51">STDEV(O91:Q91)</f>
        <v>2.4089373773155183</v>
      </c>
      <c r="Q99" s="319"/>
      <c r="R99" s="319">
        <f t="shared" ref="R99:R102" si="52">AVERAGE(R91:T91)</f>
        <v>22.645502645502646</v>
      </c>
      <c r="S99" s="319">
        <f t="shared" ref="S99:S102" si="53">STDEV(R91:T91)</f>
        <v>3.8271198560899911</v>
      </c>
      <c r="T99" s="334"/>
      <c r="U99" s="16"/>
      <c r="V99" s="16"/>
      <c r="W99" s="16"/>
      <c r="X99" s="16"/>
      <c r="Y99" s="16"/>
    </row>
    <row r="100" spans="2:25">
      <c r="B100" s="41">
        <v>3</v>
      </c>
      <c r="C100" s="319">
        <f t="shared" si="42"/>
        <v>19.05982905982906</v>
      </c>
      <c r="D100" s="319">
        <f t="shared" si="43"/>
        <v>8.4278011703109144</v>
      </c>
      <c r="E100" s="319"/>
      <c r="F100" s="319">
        <f t="shared" si="44"/>
        <v>14.444444444444443</v>
      </c>
      <c r="G100" s="319">
        <f t="shared" si="45"/>
        <v>3.8490017945975081</v>
      </c>
      <c r="H100" s="319"/>
      <c r="I100" s="319">
        <f t="shared" si="46"/>
        <v>17.777777777777775</v>
      </c>
      <c r="J100" s="319">
        <f t="shared" si="47"/>
        <v>1.9245008972987538</v>
      </c>
      <c r="K100" s="319"/>
      <c r="L100" s="319">
        <f t="shared" si="48"/>
        <v>19.444444444444443</v>
      </c>
      <c r="M100" s="319">
        <f t="shared" si="49"/>
        <v>8.2214714371937472</v>
      </c>
      <c r="N100" s="319"/>
      <c r="O100" s="319">
        <f t="shared" si="50"/>
        <v>18.714927048260382</v>
      </c>
      <c r="P100" s="319">
        <f t="shared" si="51"/>
        <v>0.65382604925539001</v>
      </c>
      <c r="Q100" s="319"/>
      <c r="R100" s="319">
        <f t="shared" si="52"/>
        <v>11.613756613756614</v>
      </c>
      <c r="S100" s="319">
        <f t="shared" si="53"/>
        <v>4.288897504877009</v>
      </c>
      <c r="T100" s="334"/>
    </row>
    <row r="101" spans="2:25">
      <c r="B101" s="41">
        <v>4</v>
      </c>
      <c r="C101" s="319">
        <f t="shared" si="42"/>
        <v>12.307692307692307</v>
      </c>
      <c r="D101" s="319">
        <f t="shared" si="43"/>
        <v>3.777158939142625</v>
      </c>
      <c r="E101" s="319"/>
      <c r="F101" s="319">
        <f t="shared" si="44"/>
        <v>22.037037037037038</v>
      </c>
      <c r="G101" s="319">
        <f t="shared" si="45"/>
        <v>4.0189878544834698</v>
      </c>
      <c r="H101" s="319"/>
      <c r="I101" s="319">
        <f t="shared" si="46"/>
        <v>18.518518518518519</v>
      </c>
      <c r="J101" s="319">
        <f t="shared" si="47"/>
        <v>4.6259244432580617</v>
      </c>
      <c r="K101" s="319"/>
      <c r="L101" s="319">
        <f t="shared" si="48"/>
        <v>10.555555555555555</v>
      </c>
      <c r="M101" s="319">
        <f t="shared" si="49"/>
        <v>2.5458753860865859</v>
      </c>
      <c r="N101" s="319"/>
      <c r="O101" s="319">
        <f t="shared" si="50"/>
        <v>16.554433221099888</v>
      </c>
      <c r="P101" s="319">
        <f t="shared" si="51"/>
        <v>1.6863051853329667</v>
      </c>
      <c r="Q101" s="319"/>
      <c r="R101" s="319">
        <f t="shared" si="52"/>
        <v>10.238095238095237</v>
      </c>
      <c r="S101" s="319">
        <f t="shared" si="53"/>
        <v>8.0284358571844585</v>
      </c>
      <c r="T101" s="334"/>
    </row>
    <row r="102" spans="2:25" ht="17" thickBot="1">
      <c r="B102" s="42">
        <v>5</v>
      </c>
      <c r="C102" s="336">
        <f t="shared" si="42"/>
        <v>5.0427350427350435</v>
      </c>
      <c r="D102" s="336">
        <f t="shared" si="43"/>
        <v>1.6683095124737695</v>
      </c>
      <c r="E102" s="336"/>
      <c r="F102" s="336">
        <f t="shared" si="44"/>
        <v>40.74074074074074</v>
      </c>
      <c r="G102" s="336">
        <f t="shared" si="45"/>
        <v>2.3129622216290362</v>
      </c>
      <c r="H102" s="336"/>
      <c r="I102" s="336">
        <f t="shared" si="46"/>
        <v>42.592592592592588</v>
      </c>
      <c r="J102" s="336">
        <f t="shared" si="47"/>
        <v>5.2509062513917693</v>
      </c>
      <c r="K102" s="336"/>
      <c r="L102" s="336">
        <f t="shared" si="48"/>
        <v>8.3333333333333339</v>
      </c>
      <c r="M102" s="336">
        <f t="shared" si="49"/>
        <v>1.6666666666666647</v>
      </c>
      <c r="N102" s="336"/>
      <c r="O102" s="336">
        <f t="shared" si="50"/>
        <v>24.971941638608303</v>
      </c>
      <c r="P102" s="336">
        <f t="shared" si="51"/>
        <v>3.3851921732560388</v>
      </c>
      <c r="Q102" s="336"/>
      <c r="R102" s="336">
        <f t="shared" si="52"/>
        <v>6.1375661375661368</v>
      </c>
      <c r="S102" s="336">
        <f t="shared" si="53"/>
        <v>3.1360087857645387</v>
      </c>
      <c r="T102" s="335"/>
    </row>
    <row r="103" spans="2:25" ht="17" thickBot="1"/>
    <row r="104" spans="2:25">
      <c r="B104" s="89" t="s">
        <v>50</v>
      </c>
      <c r="C104" s="324" t="s">
        <v>43</v>
      </c>
      <c r="D104" s="324" t="s">
        <v>44</v>
      </c>
      <c r="E104" s="324" t="s">
        <v>45</v>
      </c>
      <c r="F104" s="324" t="s">
        <v>43</v>
      </c>
      <c r="G104" s="324" t="s">
        <v>44</v>
      </c>
      <c r="H104" s="324" t="s">
        <v>45</v>
      </c>
      <c r="I104" s="324" t="s">
        <v>43</v>
      </c>
      <c r="J104" s="324" t="s">
        <v>44</v>
      </c>
      <c r="K104" s="324" t="s">
        <v>45</v>
      </c>
      <c r="L104" s="324" t="s">
        <v>43</v>
      </c>
      <c r="M104" s="324" t="s">
        <v>44</v>
      </c>
      <c r="N104" s="324" t="s">
        <v>45</v>
      </c>
      <c r="O104" s="324" t="s">
        <v>43</v>
      </c>
      <c r="P104" s="324" t="s">
        <v>44</v>
      </c>
      <c r="Q104" s="324" t="s">
        <v>45</v>
      </c>
      <c r="R104" s="324" t="s">
        <v>43</v>
      </c>
      <c r="S104" s="324" t="s">
        <v>44</v>
      </c>
      <c r="T104" s="38" t="s">
        <v>45</v>
      </c>
    </row>
    <row r="105" spans="2:25">
      <c r="B105" s="41" t="s">
        <v>170</v>
      </c>
      <c r="C105" s="323" t="s">
        <v>4</v>
      </c>
      <c r="D105" s="323" t="s">
        <v>4</v>
      </c>
      <c r="E105" s="323" t="s">
        <v>4</v>
      </c>
      <c r="F105" s="39" t="s">
        <v>5</v>
      </c>
      <c r="G105" s="39" t="s">
        <v>5</v>
      </c>
      <c r="H105" s="39" t="s">
        <v>5</v>
      </c>
      <c r="I105" s="39" t="s">
        <v>6</v>
      </c>
      <c r="J105" s="39" t="s">
        <v>6</v>
      </c>
      <c r="K105" s="39" t="s">
        <v>6</v>
      </c>
      <c r="L105" s="323" t="s">
        <v>7</v>
      </c>
      <c r="M105" s="323" t="s">
        <v>7</v>
      </c>
      <c r="N105" s="323" t="s">
        <v>7</v>
      </c>
      <c r="O105" s="39" t="s">
        <v>41</v>
      </c>
      <c r="P105" s="39" t="s">
        <v>41</v>
      </c>
      <c r="Q105" s="39" t="s">
        <v>41</v>
      </c>
      <c r="R105" s="39" t="s">
        <v>42</v>
      </c>
      <c r="S105" s="39" t="s">
        <v>42</v>
      </c>
      <c r="T105" s="40" t="s">
        <v>42</v>
      </c>
      <c r="U105" s="32"/>
      <c r="V105" s="32"/>
      <c r="W105" s="32"/>
      <c r="X105" s="32"/>
      <c r="Y105" s="32"/>
    </row>
    <row r="106" spans="2:25">
      <c r="B106" s="41">
        <v>1</v>
      </c>
      <c r="C106" s="330">
        <v>11</v>
      </c>
      <c r="D106" s="330">
        <v>9</v>
      </c>
      <c r="E106" s="331">
        <v>13</v>
      </c>
      <c r="F106" s="330">
        <v>3</v>
      </c>
      <c r="G106" s="330">
        <v>2</v>
      </c>
      <c r="H106" s="330">
        <v>3</v>
      </c>
      <c r="I106" s="330">
        <v>1</v>
      </c>
      <c r="J106" s="330">
        <v>1</v>
      </c>
      <c r="K106" s="330">
        <v>3</v>
      </c>
      <c r="L106" s="330">
        <v>12</v>
      </c>
      <c r="M106" s="330">
        <v>5</v>
      </c>
      <c r="N106" s="331">
        <v>11</v>
      </c>
      <c r="O106" s="330">
        <v>2</v>
      </c>
      <c r="P106" s="330">
        <v>1</v>
      </c>
      <c r="Q106" s="330">
        <v>4</v>
      </c>
      <c r="R106" s="330">
        <v>16</v>
      </c>
      <c r="S106" s="330">
        <v>11</v>
      </c>
      <c r="T106" s="332">
        <v>10</v>
      </c>
    </row>
    <row r="107" spans="2:25">
      <c r="B107" s="41">
        <v>2</v>
      </c>
      <c r="C107" s="330">
        <v>10</v>
      </c>
      <c r="D107" s="330">
        <v>7</v>
      </c>
      <c r="E107" s="331">
        <v>7</v>
      </c>
      <c r="F107" s="330">
        <v>5</v>
      </c>
      <c r="G107" s="330">
        <v>3</v>
      </c>
      <c r="H107" s="330">
        <v>4</v>
      </c>
      <c r="I107" s="330">
        <v>3</v>
      </c>
      <c r="J107" s="330">
        <v>2</v>
      </c>
      <c r="K107" s="330">
        <v>4</v>
      </c>
      <c r="L107" s="330">
        <v>11</v>
      </c>
      <c r="M107" s="330">
        <v>8</v>
      </c>
      <c r="N107" s="331">
        <v>7</v>
      </c>
      <c r="O107" s="330">
        <v>3</v>
      </c>
      <c r="P107" s="330">
        <v>4</v>
      </c>
      <c r="Q107" s="330">
        <v>3</v>
      </c>
      <c r="R107" s="330">
        <v>12</v>
      </c>
      <c r="S107" s="330">
        <v>9</v>
      </c>
      <c r="T107" s="332">
        <v>9</v>
      </c>
    </row>
    <row r="108" spans="2:25">
      <c r="B108" s="41">
        <v>3</v>
      </c>
      <c r="C108" s="330">
        <v>8</v>
      </c>
      <c r="D108" s="330">
        <v>6</v>
      </c>
      <c r="E108" s="331">
        <v>6</v>
      </c>
      <c r="F108" s="330">
        <v>2</v>
      </c>
      <c r="G108" s="330">
        <v>3</v>
      </c>
      <c r="H108" s="330">
        <v>2</v>
      </c>
      <c r="I108" s="330">
        <v>3</v>
      </c>
      <c r="J108" s="330">
        <v>5</v>
      </c>
      <c r="K108" s="330">
        <v>5</v>
      </c>
      <c r="L108" s="330">
        <v>8</v>
      </c>
      <c r="M108" s="330">
        <v>7</v>
      </c>
      <c r="N108" s="331">
        <v>5</v>
      </c>
      <c r="O108" s="330">
        <v>6</v>
      </c>
      <c r="P108" s="330">
        <v>8</v>
      </c>
      <c r="Q108" s="330">
        <v>6</v>
      </c>
      <c r="R108" s="330">
        <v>4</v>
      </c>
      <c r="S108" s="330">
        <v>4</v>
      </c>
      <c r="T108" s="332">
        <v>4</v>
      </c>
    </row>
    <row r="109" spans="2:25">
      <c r="B109" s="41">
        <v>4</v>
      </c>
      <c r="C109" s="330">
        <v>3</v>
      </c>
      <c r="D109" s="330">
        <v>5</v>
      </c>
      <c r="E109" s="331">
        <v>5</v>
      </c>
      <c r="F109" s="330">
        <v>7</v>
      </c>
      <c r="G109" s="330">
        <v>5</v>
      </c>
      <c r="H109" s="330">
        <v>7</v>
      </c>
      <c r="I109" s="330">
        <v>8</v>
      </c>
      <c r="J109" s="330">
        <v>4</v>
      </c>
      <c r="K109" s="330">
        <v>5</v>
      </c>
      <c r="L109" s="330">
        <v>3</v>
      </c>
      <c r="M109" s="330">
        <v>4</v>
      </c>
      <c r="N109" s="331">
        <v>3</v>
      </c>
      <c r="O109" s="330">
        <v>7</v>
      </c>
      <c r="P109" s="330">
        <v>2</v>
      </c>
      <c r="Q109" s="330">
        <v>5</v>
      </c>
      <c r="R109" s="330">
        <v>3</v>
      </c>
      <c r="S109" s="330">
        <v>4</v>
      </c>
      <c r="T109" s="332">
        <v>3</v>
      </c>
    </row>
    <row r="110" spans="2:25">
      <c r="B110" s="41">
        <v>5</v>
      </c>
      <c r="C110" s="330">
        <v>4</v>
      </c>
      <c r="D110" s="330">
        <v>3</v>
      </c>
      <c r="E110" s="331">
        <v>5</v>
      </c>
      <c r="F110" s="330">
        <v>19</v>
      </c>
      <c r="G110" s="330">
        <v>17</v>
      </c>
      <c r="H110" s="330">
        <v>14</v>
      </c>
      <c r="I110" s="330">
        <v>21</v>
      </c>
      <c r="J110" s="330">
        <v>18</v>
      </c>
      <c r="K110" s="330">
        <v>19</v>
      </c>
      <c r="L110" s="330">
        <v>2</v>
      </c>
      <c r="M110" s="330">
        <v>3</v>
      </c>
      <c r="N110" s="331">
        <v>4</v>
      </c>
      <c r="O110" s="330">
        <v>18</v>
      </c>
      <c r="P110" s="330">
        <v>12</v>
      </c>
      <c r="Q110" s="330">
        <v>12</v>
      </c>
      <c r="R110" s="330">
        <v>1</v>
      </c>
      <c r="S110" s="330">
        <v>2</v>
      </c>
      <c r="T110" s="332">
        <v>4</v>
      </c>
    </row>
    <row r="111" spans="2:25">
      <c r="B111" s="41"/>
      <c r="C111" s="49"/>
      <c r="D111" s="49"/>
      <c r="E111" s="49"/>
      <c r="F111" s="49"/>
      <c r="G111" s="49"/>
      <c r="H111" s="49"/>
      <c r="I111" s="49"/>
      <c r="J111" s="49"/>
      <c r="K111" s="49"/>
      <c r="L111" s="49"/>
      <c r="M111" s="49"/>
      <c r="N111" s="49"/>
      <c r="O111" s="49"/>
      <c r="P111" s="49"/>
      <c r="Q111" s="49"/>
      <c r="R111" s="49"/>
      <c r="S111" s="49"/>
      <c r="T111" s="95"/>
    </row>
    <row r="112" spans="2:25">
      <c r="B112" s="41" t="s">
        <v>46</v>
      </c>
      <c r="C112" s="49">
        <f>SUM(C106:C110)</f>
        <v>36</v>
      </c>
      <c r="D112" s="49">
        <f t="shared" ref="D112:T112" si="54">SUM(D106:D110)</f>
        <v>30</v>
      </c>
      <c r="E112" s="49">
        <f t="shared" si="54"/>
        <v>36</v>
      </c>
      <c r="F112" s="49">
        <f t="shared" si="54"/>
        <v>36</v>
      </c>
      <c r="G112" s="49">
        <f t="shared" si="54"/>
        <v>30</v>
      </c>
      <c r="H112" s="49">
        <f t="shared" si="54"/>
        <v>30</v>
      </c>
      <c r="I112" s="49">
        <f t="shared" si="54"/>
        <v>36</v>
      </c>
      <c r="J112" s="49">
        <f t="shared" si="54"/>
        <v>30</v>
      </c>
      <c r="K112" s="49">
        <f t="shared" si="54"/>
        <v>36</v>
      </c>
      <c r="L112" s="49">
        <f t="shared" si="54"/>
        <v>36</v>
      </c>
      <c r="M112" s="49">
        <f t="shared" si="54"/>
        <v>27</v>
      </c>
      <c r="N112" s="49">
        <f t="shared" si="54"/>
        <v>30</v>
      </c>
      <c r="O112" s="49">
        <f t="shared" si="54"/>
        <v>36</v>
      </c>
      <c r="P112" s="49">
        <f t="shared" si="54"/>
        <v>27</v>
      </c>
      <c r="Q112" s="49">
        <f t="shared" si="54"/>
        <v>30</v>
      </c>
      <c r="R112" s="49">
        <f t="shared" si="54"/>
        <v>36</v>
      </c>
      <c r="S112" s="49">
        <f t="shared" si="54"/>
        <v>30</v>
      </c>
      <c r="T112" s="95">
        <f t="shared" si="54"/>
        <v>30</v>
      </c>
    </row>
    <row r="113" spans="2:23">
      <c r="B113" s="41"/>
      <c r="C113" s="49"/>
      <c r="D113" s="49"/>
      <c r="E113" s="49"/>
      <c r="F113" s="49"/>
      <c r="G113" s="49"/>
      <c r="H113" s="49"/>
      <c r="I113" s="49"/>
      <c r="J113" s="49"/>
      <c r="K113" s="49"/>
      <c r="L113" s="49"/>
      <c r="M113" s="49"/>
      <c r="N113" s="49"/>
      <c r="O113" s="49"/>
      <c r="P113" s="49"/>
      <c r="Q113" s="49"/>
      <c r="R113" s="49"/>
      <c r="S113" s="49"/>
      <c r="T113" s="95"/>
    </row>
    <row r="114" spans="2:23">
      <c r="B114" s="41"/>
      <c r="C114" s="323" t="s">
        <v>43</v>
      </c>
      <c r="D114" s="323" t="s">
        <v>44</v>
      </c>
      <c r="E114" s="323" t="s">
        <v>45</v>
      </c>
      <c r="F114" s="323" t="s">
        <v>43</v>
      </c>
      <c r="G114" s="323" t="s">
        <v>44</v>
      </c>
      <c r="H114" s="323" t="s">
        <v>45</v>
      </c>
      <c r="I114" s="323" t="s">
        <v>43</v>
      </c>
      <c r="J114" s="323" t="s">
        <v>44</v>
      </c>
      <c r="K114" s="323" t="s">
        <v>45</v>
      </c>
      <c r="L114" s="323" t="s">
        <v>43</v>
      </c>
      <c r="M114" s="323" t="s">
        <v>44</v>
      </c>
      <c r="N114" s="323" t="s">
        <v>45</v>
      </c>
      <c r="O114" s="323" t="s">
        <v>43</v>
      </c>
      <c r="P114" s="323" t="s">
        <v>44</v>
      </c>
      <c r="Q114" s="323" t="s">
        <v>45</v>
      </c>
      <c r="R114" s="323" t="s">
        <v>43</v>
      </c>
      <c r="S114" s="323" t="s">
        <v>44</v>
      </c>
      <c r="T114" s="43" t="s">
        <v>45</v>
      </c>
    </row>
    <row r="115" spans="2:23">
      <c r="B115" s="41" t="s">
        <v>51</v>
      </c>
      <c r="C115" s="323" t="s">
        <v>4</v>
      </c>
      <c r="D115" s="323" t="s">
        <v>4</v>
      </c>
      <c r="E115" s="323" t="s">
        <v>4</v>
      </c>
      <c r="F115" s="39" t="s">
        <v>5</v>
      </c>
      <c r="G115" s="39" t="s">
        <v>5</v>
      </c>
      <c r="H115" s="39" t="s">
        <v>5</v>
      </c>
      <c r="I115" s="39" t="s">
        <v>6</v>
      </c>
      <c r="J115" s="39" t="s">
        <v>6</v>
      </c>
      <c r="K115" s="39" t="s">
        <v>6</v>
      </c>
      <c r="L115" s="323" t="s">
        <v>7</v>
      </c>
      <c r="M115" s="323" t="s">
        <v>7</v>
      </c>
      <c r="N115" s="323" t="s">
        <v>7</v>
      </c>
      <c r="O115" s="39" t="s">
        <v>41</v>
      </c>
      <c r="P115" s="39" t="s">
        <v>41</v>
      </c>
      <c r="Q115" s="39" t="s">
        <v>41</v>
      </c>
      <c r="R115" s="39" t="s">
        <v>42</v>
      </c>
      <c r="S115" s="39" t="s">
        <v>42</v>
      </c>
      <c r="T115" s="40" t="s">
        <v>42</v>
      </c>
    </row>
    <row r="116" spans="2:23">
      <c r="B116" s="41">
        <v>1</v>
      </c>
      <c r="C116" s="333">
        <f>(C106/C112)*100</f>
        <v>30.555555555555557</v>
      </c>
      <c r="D116" s="333">
        <f>(D106/D112)*100</f>
        <v>30</v>
      </c>
      <c r="E116" s="333">
        <f t="shared" ref="E116:T116" si="55">(E106/E112)*100</f>
        <v>36.111111111111107</v>
      </c>
      <c r="F116" s="333">
        <f t="shared" si="55"/>
        <v>8.3333333333333321</v>
      </c>
      <c r="G116" s="333">
        <f t="shared" si="55"/>
        <v>6.666666666666667</v>
      </c>
      <c r="H116" s="333">
        <f t="shared" si="55"/>
        <v>10</v>
      </c>
      <c r="I116" s="333">
        <f t="shared" si="55"/>
        <v>2.7777777777777777</v>
      </c>
      <c r="J116" s="333">
        <f t="shared" si="55"/>
        <v>3.3333333333333335</v>
      </c>
      <c r="K116" s="333">
        <f t="shared" si="55"/>
        <v>8.3333333333333321</v>
      </c>
      <c r="L116" s="333">
        <f t="shared" si="55"/>
        <v>33.333333333333329</v>
      </c>
      <c r="M116" s="333">
        <f t="shared" si="55"/>
        <v>18.518518518518519</v>
      </c>
      <c r="N116" s="333">
        <f t="shared" si="55"/>
        <v>36.666666666666664</v>
      </c>
      <c r="O116" s="333">
        <f t="shared" si="55"/>
        <v>5.5555555555555554</v>
      </c>
      <c r="P116" s="333">
        <f t="shared" si="55"/>
        <v>3.7037037037037033</v>
      </c>
      <c r="Q116" s="333">
        <f t="shared" si="55"/>
        <v>13.333333333333334</v>
      </c>
      <c r="R116" s="333">
        <f t="shared" si="55"/>
        <v>44.444444444444443</v>
      </c>
      <c r="S116" s="333">
        <f t="shared" si="55"/>
        <v>36.666666666666664</v>
      </c>
      <c r="T116" s="334">
        <f t="shared" si="55"/>
        <v>33.333333333333329</v>
      </c>
      <c r="U116" s="315"/>
      <c r="V116" s="315"/>
      <c r="W116" s="315"/>
    </row>
    <row r="117" spans="2:23">
      <c r="B117" s="41">
        <v>2</v>
      </c>
      <c r="C117" s="333">
        <f>(C107/C112)*100</f>
        <v>27.777777777777779</v>
      </c>
      <c r="D117" s="333">
        <f t="shared" ref="D117:T117" si="56">(D107/D112)*100</f>
        <v>23.333333333333332</v>
      </c>
      <c r="E117" s="333">
        <f t="shared" si="56"/>
        <v>19.444444444444446</v>
      </c>
      <c r="F117" s="333">
        <f t="shared" si="56"/>
        <v>13.888888888888889</v>
      </c>
      <c r="G117" s="333">
        <f t="shared" si="56"/>
        <v>10</v>
      </c>
      <c r="H117" s="333">
        <f t="shared" si="56"/>
        <v>13.333333333333334</v>
      </c>
      <c r="I117" s="333">
        <f t="shared" si="56"/>
        <v>8.3333333333333321</v>
      </c>
      <c r="J117" s="333">
        <f t="shared" si="56"/>
        <v>6.666666666666667</v>
      </c>
      <c r="K117" s="333">
        <f t="shared" si="56"/>
        <v>11.111111111111111</v>
      </c>
      <c r="L117" s="333">
        <f t="shared" si="56"/>
        <v>30.555555555555557</v>
      </c>
      <c r="M117" s="333">
        <f t="shared" si="56"/>
        <v>29.629629629629626</v>
      </c>
      <c r="N117" s="333">
        <f t="shared" si="56"/>
        <v>23.333333333333332</v>
      </c>
      <c r="O117" s="333">
        <f t="shared" si="56"/>
        <v>8.3333333333333321</v>
      </c>
      <c r="P117" s="333">
        <f t="shared" si="56"/>
        <v>14.814814814814813</v>
      </c>
      <c r="Q117" s="333">
        <f t="shared" si="56"/>
        <v>10</v>
      </c>
      <c r="R117" s="333">
        <f t="shared" si="56"/>
        <v>33.333333333333329</v>
      </c>
      <c r="S117" s="333">
        <f t="shared" si="56"/>
        <v>30</v>
      </c>
      <c r="T117" s="334">
        <f t="shared" si="56"/>
        <v>30</v>
      </c>
      <c r="U117" s="315"/>
      <c r="V117" s="315"/>
      <c r="W117" s="315"/>
    </row>
    <row r="118" spans="2:23">
      <c r="B118" s="41">
        <v>3</v>
      </c>
      <c r="C118" s="333">
        <f>(C108/C112)*100</f>
        <v>22.222222222222221</v>
      </c>
      <c r="D118" s="333">
        <f t="shared" ref="D118:T118" si="57">(D108/D112)*100</f>
        <v>20</v>
      </c>
      <c r="E118" s="333">
        <f t="shared" si="57"/>
        <v>16.666666666666664</v>
      </c>
      <c r="F118" s="333">
        <f t="shared" si="57"/>
        <v>5.5555555555555554</v>
      </c>
      <c r="G118" s="333">
        <f t="shared" si="57"/>
        <v>10</v>
      </c>
      <c r="H118" s="333">
        <f t="shared" si="57"/>
        <v>6.666666666666667</v>
      </c>
      <c r="I118" s="333">
        <f t="shared" si="57"/>
        <v>8.3333333333333321</v>
      </c>
      <c r="J118" s="333">
        <f t="shared" si="57"/>
        <v>16.666666666666664</v>
      </c>
      <c r="K118" s="333">
        <f t="shared" si="57"/>
        <v>13.888888888888889</v>
      </c>
      <c r="L118" s="333">
        <f t="shared" si="57"/>
        <v>22.222222222222221</v>
      </c>
      <c r="M118" s="333">
        <f t="shared" si="57"/>
        <v>25.925925925925924</v>
      </c>
      <c r="N118" s="333">
        <f t="shared" si="57"/>
        <v>16.666666666666664</v>
      </c>
      <c r="O118" s="333">
        <f t="shared" si="57"/>
        <v>16.666666666666664</v>
      </c>
      <c r="P118" s="333">
        <f t="shared" si="57"/>
        <v>29.629629629629626</v>
      </c>
      <c r="Q118" s="333">
        <f t="shared" si="57"/>
        <v>20</v>
      </c>
      <c r="R118" s="333">
        <f t="shared" si="57"/>
        <v>11.111111111111111</v>
      </c>
      <c r="S118" s="333">
        <f t="shared" si="57"/>
        <v>13.333333333333334</v>
      </c>
      <c r="T118" s="334">
        <f t="shared" si="57"/>
        <v>13.333333333333334</v>
      </c>
      <c r="U118" s="315"/>
      <c r="V118" s="315"/>
      <c r="W118" s="315"/>
    </row>
    <row r="119" spans="2:23">
      <c r="B119" s="41">
        <v>4</v>
      </c>
      <c r="C119" s="333">
        <f>(C109/C112)*100</f>
        <v>8.3333333333333321</v>
      </c>
      <c r="D119" s="333">
        <f t="shared" ref="D119:T119" si="58">(D109/D112)*100</f>
        <v>16.666666666666664</v>
      </c>
      <c r="E119" s="333">
        <f t="shared" si="58"/>
        <v>13.888888888888889</v>
      </c>
      <c r="F119" s="333">
        <f t="shared" si="58"/>
        <v>19.444444444444446</v>
      </c>
      <c r="G119" s="333">
        <f t="shared" si="58"/>
        <v>16.666666666666664</v>
      </c>
      <c r="H119" s="333">
        <f t="shared" si="58"/>
        <v>23.333333333333332</v>
      </c>
      <c r="I119" s="333">
        <f t="shared" si="58"/>
        <v>22.222222222222221</v>
      </c>
      <c r="J119" s="333">
        <f t="shared" si="58"/>
        <v>13.333333333333334</v>
      </c>
      <c r="K119" s="333">
        <f t="shared" si="58"/>
        <v>13.888888888888889</v>
      </c>
      <c r="L119" s="333">
        <f t="shared" si="58"/>
        <v>8.3333333333333321</v>
      </c>
      <c r="M119" s="333">
        <f t="shared" si="58"/>
        <v>14.814814814814813</v>
      </c>
      <c r="N119" s="333">
        <f t="shared" si="58"/>
        <v>10</v>
      </c>
      <c r="O119" s="333">
        <f t="shared" si="58"/>
        <v>19.444444444444446</v>
      </c>
      <c r="P119" s="333">
        <f t="shared" si="58"/>
        <v>7.4074074074074066</v>
      </c>
      <c r="Q119" s="333">
        <f t="shared" si="58"/>
        <v>16.666666666666664</v>
      </c>
      <c r="R119" s="333">
        <f t="shared" si="58"/>
        <v>8.3333333333333321</v>
      </c>
      <c r="S119" s="333">
        <f t="shared" si="58"/>
        <v>13.333333333333334</v>
      </c>
      <c r="T119" s="334">
        <f t="shared" si="58"/>
        <v>10</v>
      </c>
      <c r="U119" s="315"/>
      <c r="V119" s="315"/>
      <c r="W119" s="315"/>
    </row>
    <row r="120" spans="2:23">
      <c r="B120" s="41">
        <v>5</v>
      </c>
      <c r="C120" s="333">
        <f>(C110/C112)*100</f>
        <v>11.111111111111111</v>
      </c>
      <c r="D120" s="333">
        <f t="shared" ref="D120:T120" si="59">(D110/D112)*100</f>
        <v>10</v>
      </c>
      <c r="E120" s="333">
        <f t="shared" si="59"/>
        <v>13.888888888888889</v>
      </c>
      <c r="F120" s="333">
        <f t="shared" si="59"/>
        <v>52.777777777777779</v>
      </c>
      <c r="G120" s="333">
        <f t="shared" si="59"/>
        <v>56.666666666666664</v>
      </c>
      <c r="H120" s="333">
        <f t="shared" si="59"/>
        <v>46.666666666666664</v>
      </c>
      <c r="I120" s="333">
        <f t="shared" si="59"/>
        <v>58.333333333333336</v>
      </c>
      <c r="J120" s="333">
        <f t="shared" si="59"/>
        <v>60</v>
      </c>
      <c r="K120" s="333">
        <f t="shared" si="59"/>
        <v>52.777777777777779</v>
      </c>
      <c r="L120" s="333">
        <f t="shared" si="59"/>
        <v>5.5555555555555554</v>
      </c>
      <c r="M120" s="333">
        <f t="shared" si="59"/>
        <v>11.111111111111111</v>
      </c>
      <c r="N120" s="333">
        <f t="shared" si="59"/>
        <v>13.333333333333334</v>
      </c>
      <c r="O120" s="333">
        <f t="shared" si="59"/>
        <v>50</v>
      </c>
      <c r="P120" s="333">
        <f t="shared" si="59"/>
        <v>44.444444444444443</v>
      </c>
      <c r="Q120" s="333">
        <f t="shared" si="59"/>
        <v>40</v>
      </c>
      <c r="R120" s="333">
        <f t="shared" si="59"/>
        <v>2.7777777777777777</v>
      </c>
      <c r="S120" s="333">
        <f t="shared" si="59"/>
        <v>6.666666666666667</v>
      </c>
      <c r="T120" s="334">
        <f t="shared" si="59"/>
        <v>13.333333333333334</v>
      </c>
      <c r="U120" s="315"/>
      <c r="V120" s="315"/>
      <c r="W120" s="315"/>
    </row>
    <row r="121" spans="2:23">
      <c r="B121" s="41"/>
      <c r="C121" s="333"/>
      <c r="D121" s="333"/>
      <c r="E121" s="333"/>
      <c r="F121" s="333"/>
      <c r="G121" s="333"/>
      <c r="H121" s="333"/>
      <c r="I121" s="333"/>
      <c r="J121" s="333"/>
      <c r="K121" s="333"/>
      <c r="L121" s="333"/>
      <c r="M121" s="333"/>
      <c r="N121" s="333"/>
      <c r="O121" s="333"/>
      <c r="P121" s="333"/>
      <c r="Q121" s="333"/>
      <c r="R121" s="333"/>
      <c r="S121" s="333"/>
      <c r="T121" s="334"/>
      <c r="U121" s="315"/>
      <c r="V121" s="315"/>
      <c r="W121" s="315"/>
    </row>
    <row r="122" spans="2:23">
      <c r="B122" s="41"/>
      <c r="C122" s="392" t="s">
        <v>4</v>
      </c>
      <c r="D122" s="392"/>
      <c r="E122" s="319"/>
      <c r="F122" s="391" t="s">
        <v>5</v>
      </c>
      <c r="G122" s="391"/>
      <c r="H122" s="318"/>
      <c r="I122" s="391" t="s">
        <v>6</v>
      </c>
      <c r="J122" s="391"/>
      <c r="K122" s="318"/>
      <c r="L122" s="392" t="s">
        <v>7</v>
      </c>
      <c r="M122" s="392"/>
      <c r="N122" s="319"/>
      <c r="O122" s="391" t="s">
        <v>41</v>
      </c>
      <c r="P122" s="391"/>
      <c r="Q122" s="318"/>
      <c r="R122" s="391" t="s">
        <v>42</v>
      </c>
      <c r="S122" s="391"/>
      <c r="T122" s="334"/>
      <c r="U122" s="315"/>
      <c r="V122" s="315"/>
      <c r="W122" s="315"/>
    </row>
    <row r="123" spans="2:23">
      <c r="B123" s="41" t="s">
        <v>51</v>
      </c>
      <c r="C123" s="319" t="s">
        <v>16</v>
      </c>
      <c r="D123" s="319" t="s">
        <v>49</v>
      </c>
      <c r="E123" s="319"/>
      <c r="F123" s="319" t="s">
        <v>16</v>
      </c>
      <c r="G123" s="319" t="s">
        <v>49</v>
      </c>
      <c r="H123" s="319"/>
      <c r="I123" s="319" t="s">
        <v>16</v>
      </c>
      <c r="J123" s="319" t="s">
        <v>49</v>
      </c>
      <c r="K123" s="319"/>
      <c r="L123" s="319" t="s">
        <v>16</v>
      </c>
      <c r="M123" s="319" t="s">
        <v>49</v>
      </c>
      <c r="N123" s="319"/>
      <c r="O123" s="319" t="s">
        <v>16</v>
      </c>
      <c r="P123" s="319" t="s">
        <v>49</v>
      </c>
      <c r="Q123" s="319"/>
      <c r="R123" s="319" t="s">
        <v>16</v>
      </c>
      <c r="S123" s="319" t="s">
        <v>49</v>
      </c>
      <c r="T123" s="314"/>
      <c r="U123" s="315"/>
      <c r="V123" s="315"/>
      <c r="W123" s="315"/>
    </row>
    <row r="124" spans="2:23">
      <c r="B124" s="41">
        <v>1</v>
      </c>
      <c r="C124" s="319">
        <f>AVERAGE(C116:E116)</f>
        <v>32.222222222222221</v>
      </c>
      <c r="D124" s="319">
        <f>STDEV(C116:E116)</f>
        <v>3.3793125168323415</v>
      </c>
      <c r="E124" s="319"/>
      <c r="F124" s="319">
        <f>AVERAGE(F116:H116)</f>
        <v>8.3333333333333339</v>
      </c>
      <c r="G124" s="319">
        <f>STDEV(F116:H116)</f>
        <v>1.6666666666666647</v>
      </c>
      <c r="H124" s="319"/>
      <c r="I124" s="319">
        <f>AVERAGE(I116:K116)</f>
        <v>4.814814814814814</v>
      </c>
      <c r="J124" s="319">
        <f>STDEV(I116:K116)</f>
        <v>3.0597614151589467</v>
      </c>
      <c r="K124" s="319"/>
      <c r="L124" s="319">
        <f>AVERAGE(L116:N116)</f>
        <v>29.506172839506167</v>
      </c>
      <c r="M124" s="319">
        <f>STDEV(L116:N116)</f>
        <v>9.6604445232047595</v>
      </c>
      <c r="N124" s="319"/>
      <c r="O124" s="319">
        <f>AVERAGE(O116:Q116)</f>
        <v>7.5308641975308648</v>
      </c>
      <c r="P124" s="319">
        <f>STDEV(O116:Q116)</f>
        <v>5.1096795275493516</v>
      </c>
      <c r="Q124" s="319"/>
      <c r="R124" s="319">
        <f>AVERAGE(R116:T116)</f>
        <v>38.148148148148145</v>
      </c>
      <c r="S124" s="319">
        <f>STDEV(R116:T116)</f>
        <v>5.7017793771632137</v>
      </c>
      <c r="T124" s="334"/>
      <c r="U124" s="315"/>
      <c r="V124" s="315"/>
      <c r="W124" s="315"/>
    </row>
    <row r="125" spans="2:23">
      <c r="B125" s="41">
        <v>2</v>
      </c>
      <c r="C125" s="319">
        <f t="shared" ref="C125:C127" si="60">AVERAGE(C117:E117)</f>
        <v>23.518518518518519</v>
      </c>
      <c r="D125" s="319">
        <f t="shared" ref="D125:D127" si="61">STDEV(C117:E117)</f>
        <v>4.1697519441472979</v>
      </c>
      <c r="E125" s="319"/>
      <c r="F125" s="319">
        <f t="shared" ref="F125:F128" si="62">AVERAGE(F117:H117)</f>
        <v>12.407407407407407</v>
      </c>
      <c r="G125" s="319">
        <f t="shared" ref="G125:G128" si="63">STDEV(F117:H117)</f>
        <v>2.1032993873334496</v>
      </c>
      <c r="H125" s="319"/>
      <c r="I125" s="319">
        <f t="shared" ref="I125:I128" si="64">AVERAGE(I117:K117)</f>
        <v>8.7037037037037042</v>
      </c>
      <c r="J125" s="319">
        <f t="shared" ref="J125:J128" si="65">STDEV(I117:K117)</f>
        <v>2.2452510468485447</v>
      </c>
      <c r="K125" s="319"/>
      <c r="L125" s="319">
        <f t="shared" ref="L125:L128" si="66">AVERAGE(L117:N117)</f>
        <v>27.839506172839506</v>
      </c>
      <c r="M125" s="319">
        <f t="shared" ref="M125:M128" si="67">STDEV(L117:N117)</f>
        <v>3.9298256894807571</v>
      </c>
      <c r="N125" s="319"/>
      <c r="O125" s="319">
        <f t="shared" ref="O125:O128" si="68">AVERAGE(O117:Q117)</f>
        <v>11.049382716049381</v>
      </c>
      <c r="P125" s="319">
        <f t="shared" ref="P125:P128" si="69">STDEV(O117:Q117)</f>
        <v>3.365754538324834</v>
      </c>
      <c r="Q125" s="319"/>
      <c r="R125" s="319">
        <f t="shared" ref="R125:R128" si="70">AVERAGE(R117:T117)</f>
        <v>31.111111111111111</v>
      </c>
      <c r="S125" s="319">
        <f t="shared" ref="S125:S128" si="71">STDEV(R117:T117)</f>
        <v>1.9245008972987498</v>
      </c>
      <c r="T125" s="334"/>
      <c r="U125" s="315"/>
      <c r="V125" s="315"/>
      <c r="W125" s="315"/>
    </row>
    <row r="126" spans="2:23">
      <c r="B126" s="41">
        <v>3</v>
      </c>
      <c r="C126" s="319">
        <f t="shared" si="60"/>
        <v>19.62962962962963</v>
      </c>
      <c r="D126" s="319">
        <f t="shared" si="61"/>
        <v>2.7962349760262049</v>
      </c>
      <c r="E126" s="319"/>
      <c r="F126" s="319">
        <f t="shared" si="62"/>
        <v>7.4074074074074074</v>
      </c>
      <c r="G126" s="319">
        <f t="shared" si="63"/>
        <v>2.3129622216290402</v>
      </c>
      <c r="H126" s="319"/>
      <c r="I126" s="319">
        <f t="shared" si="64"/>
        <v>12.962962962962962</v>
      </c>
      <c r="J126" s="319">
        <f t="shared" si="65"/>
        <v>4.2431256434776312</v>
      </c>
      <c r="K126" s="319"/>
      <c r="L126" s="319">
        <f t="shared" si="66"/>
        <v>21.604938271604937</v>
      </c>
      <c r="M126" s="319">
        <f t="shared" si="67"/>
        <v>4.6603916267103429</v>
      </c>
      <c r="N126" s="319"/>
      <c r="O126" s="319">
        <f t="shared" si="68"/>
        <v>22.098765432098762</v>
      </c>
      <c r="P126" s="319">
        <f t="shared" si="69"/>
        <v>6.7315090766496679</v>
      </c>
      <c r="Q126" s="319"/>
      <c r="R126" s="319">
        <f t="shared" si="70"/>
        <v>12.592592592592593</v>
      </c>
      <c r="S126" s="319">
        <f t="shared" si="71"/>
        <v>1.283000598199169</v>
      </c>
      <c r="T126" s="334"/>
      <c r="U126" s="315"/>
      <c r="V126" s="315"/>
      <c r="W126" s="315"/>
    </row>
    <row r="127" spans="2:23">
      <c r="B127" s="41">
        <v>4</v>
      </c>
      <c r="C127" s="319">
        <f t="shared" si="60"/>
        <v>12.962962962962962</v>
      </c>
      <c r="D127" s="319">
        <f t="shared" si="61"/>
        <v>4.2431256434776312</v>
      </c>
      <c r="E127" s="319"/>
      <c r="F127" s="319">
        <f t="shared" si="62"/>
        <v>19.814814814814813</v>
      </c>
      <c r="G127" s="319">
        <f t="shared" si="63"/>
        <v>3.3487298740787237</v>
      </c>
      <c r="H127" s="319"/>
      <c r="I127" s="319">
        <f t="shared" si="64"/>
        <v>16.481481481481481</v>
      </c>
      <c r="J127" s="319">
        <f t="shared" si="65"/>
        <v>4.9793813554625057</v>
      </c>
      <c r="K127" s="319"/>
      <c r="L127" s="319">
        <f t="shared" si="66"/>
        <v>11.049382716049381</v>
      </c>
      <c r="M127" s="319">
        <f t="shared" si="67"/>
        <v>3.365754538324834</v>
      </c>
      <c r="N127" s="319"/>
      <c r="O127" s="319">
        <f t="shared" si="68"/>
        <v>14.506172839506172</v>
      </c>
      <c r="P127" s="319">
        <f t="shared" si="69"/>
        <v>6.3026474866241182</v>
      </c>
      <c r="Q127" s="319"/>
      <c r="R127" s="319">
        <f t="shared" si="70"/>
        <v>10.555555555555555</v>
      </c>
      <c r="S127" s="319">
        <f t="shared" si="71"/>
        <v>2.5458753860865859</v>
      </c>
      <c r="T127" s="334"/>
      <c r="U127" s="315"/>
      <c r="V127" s="315"/>
      <c r="W127" s="315"/>
    </row>
    <row r="128" spans="2:23" ht="17" thickBot="1">
      <c r="B128" s="42">
        <v>5</v>
      </c>
      <c r="C128" s="336">
        <f>AVERAGE(C120:E120)</f>
        <v>11.666666666666666</v>
      </c>
      <c r="D128" s="336">
        <f>STDEV(C120:E120)</f>
        <v>2.0030840419244411</v>
      </c>
      <c r="E128" s="336"/>
      <c r="F128" s="336">
        <f t="shared" si="62"/>
        <v>52.037037037037038</v>
      </c>
      <c r="G128" s="336">
        <f t="shared" si="63"/>
        <v>5.0409842921541479</v>
      </c>
      <c r="H128" s="336"/>
      <c r="I128" s="336">
        <f t="shared" si="64"/>
        <v>57.037037037037038</v>
      </c>
      <c r="J128" s="336">
        <f t="shared" si="65"/>
        <v>3.7815884919744698</v>
      </c>
      <c r="K128" s="336"/>
      <c r="L128" s="336">
        <f t="shared" si="66"/>
        <v>10</v>
      </c>
      <c r="M128" s="336">
        <f t="shared" si="67"/>
        <v>4.0061680838488787</v>
      </c>
      <c r="N128" s="336"/>
      <c r="O128" s="336">
        <f t="shared" si="68"/>
        <v>44.814814814814817</v>
      </c>
      <c r="P128" s="336">
        <f t="shared" si="69"/>
        <v>5.0102775031365487</v>
      </c>
      <c r="Q128" s="336"/>
      <c r="R128" s="336">
        <f t="shared" si="70"/>
        <v>7.5925925925925926</v>
      </c>
      <c r="S128" s="336">
        <f t="shared" si="71"/>
        <v>5.3383464094072508</v>
      </c>
      <c r="T128" s="335"/>
      <c r="U128" s="315"/>
      <c r="V128" s="315"/>
      <c r="W128" s="315"/>
    </row>
    <row r="129" spans="3:23">
      <c r="C129" s="315"/>
      <c r="D129" s="315"/>
      <c r="E129" s="315"/>
      <c r="F129" s="315"/>
      <c r="G129" s="315"/>
      <c r="H129" s="315"/>
      <c r="I129" s="315"/>
      <c r="J129" s="315"/>
      <c r="K129" s="315"/>
      <c r="L129" s="315"/>
      <c r="M129" s="315"/>
      <c r="N129" s="315"/>
      <c r="O129" s="315"/>
      <c r="P129" s="315"/>
      <c r="Q129" s="315"/>
      <c r="R129" s="315"/>
      <c r="S129" s="315"/>
      <c r="T129" s="315"/>
      <c r="U129" s="315"/>
      <c r="V129" s="315"/>
      <c r="W129" s="315"/>
    </row>
    <row r="130" spans="3:23">
      <c r="C130" s="315"/>
      <c r="D130" s="315"/>
      <c r="E130" s="315"/>
      <c r="F130" s="315"/>
      <c r="G130" s="315"/>
      <c r="H130" s="315"/>
      <c r="I130" s="315"/>
      <c r="J130" s="315"/>
      <c r="K130" s="315"/>
      <c r="L130" s="315"/>
      <c r="M130" s="315"/>
      <c r="N130" s="315"/>
      <c r="O130" s="315"/>
      <c r="P130" s="315"/>
      <c r="Q130" s="315"/>
      <c r="R130" s="315"/>
      <c r="S130" s="315"/>
      <c r="T130" s="315"/>
      <c r="U130" s="315"/>
      <c r="V130" s="315"/>
      <c r="W130" s="315"/>
    </row>
  </sheetData>
  <mergeCells count="23">
    <mergeCell ref="L2:O2"/>
    <mergeCell ref="B4:B10"/>
    <mergeCell ref="B60:G61"/>
    <mergeCell ref="I60:M61"/>
    <mergeCell ref="B11:B19"/>
    <mergeCell ref="B20:B28"/>
    <mergeCell ref="B2:B3"/>
    <mergeCell ref="C2:F2"/>
    <mergeCell ref="G2:J2"/>
    <mergeCell ref="B34:H35"/>
    <mergeCell ref="J34:O35"/>
    <mergeCell ref="R122:S122"/>
    <mergeCell ref="C96:D96"/>
    <mergeCell ref="F96:G96"/>
    <mergeCell ref="I96:J96"/>
    <mergeCell ref="L96:M96"/>
    <mergeCell ref="O96:P96"/>
    <mergeCell ref="R96:S96"/>
    <mergeCell ref="C122:D122"/>
    <mergeCell ref="F122:G122"/>
    <mergeCell ref="I122:J122"/>
    <mergeCell ref="L122:M122"/>
    <mergeCell ref="O122:P122"/>
  </mergeCells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65BFBCE-5E5F-8E44-971E-6A757C47676D}">
  <dimension ref="A1:O130"/>
  <sheetViews>
    <sheetView topLeftCell="A83" zoomScale="75" workbookViewId="0">
      <selection activeCell="F102" sqref="F102:H104"/>
    </sheetView>
  </sheetViews>
  <sheetFormatPr baseColWidth="10" defaultRowHeight="16"/>
  <cols>
    <col min="1" max="1" width="28.1640625" style="31" customWidth="1"/>
    <col min="2" max="2" width="29" style="31" customWidth="1"/>
    <col min="3" max="3" width="10.83203125" style="31" customWidth="1"/>
    <col min="4" max="4" width="11.5" style="31" customWidth="1"/>
    <col min="5" max="5" width="12.33203125" style="31" customWidth="1"/>
    <col min="6" max="6" width="10.83203125" style="31" customWidth="1"/>
    <col min="7" max="7" width="12.33203125" style="31" customWidth="1"/>
    <col min="8" max="8" width="12.6640625" style="31" customWidth="1"/>
    <col min="9" max="9" width="3.5" style="31" customWidth="1"/>
    <col min="10" max="10" width="14.83203125" style="31" customWidth="1"/>
    <col min="11" max="11" width="15.1640625" style="31" customWidth="1"/>
    <col min="12" max="15" width="10.83203125" style="339"/>
    <col min="16" max="16384" width="10.83203125" style="31"/>
  </cols>
  <sheetData>
    <row r="1" spans="1:15" ht="25" thickBot="1">
      <c r="A1" s="3" t="s">
        <v>38</v>
      </c>
      <c r="B1" s="108" t="s">
        <v>53</v>
      </c>
      <c r="M1" s="108"/>
    </row>
    <row r="2" spans="1:15" ht="24" customHeight="1">
      <c r="A2" s="3"/>
      <c r="B2" s="55" t="s">
        <v>66</v>
      </c>
      <c r="C2" s="400" t="s">
        <v>8</v>
      </c>
      <c r="D2" s="400"/>
      <c r="E2" s="400"/>
      <c r="F2" s="400" t="s">
        <v>9</v>
      </c>
      <c r="G2" s="400"/>
      <c r="H2" s="400"/>
      <c r="I2" s="109"/>
      <c r="J2" s="400" t="s">
        <v>66</v>
      </c>
      <c r="K2" s="400"/>
      <c r="L2" s="400" t="s">
        <v>8</v>
      </c>
      <c r="M2" s="400"/>
      <c r="N2" s="400" t="s">
        <v>9</v>
      </c>
      <c r="O2" s="401"/>
    </row>
    <row r="3" spans="1:15">
      <c r="B3" s="56" t="s">
        <v>61</v>
      </c>
      <c r="C3" s="51" t="s">
        <v>60</v>
      </c>
      <c r="D3" s="94" t="s">
        <v>62</v>
      </c>
      <c r="E3" s="94" t="s">
        <v>63</v>
      </c>
      <c r="F3" s="51" t="s">
        <v>60</v>
      </c>
      <c r="G3" s="94" t="s">
        <v>62</v>
      </c>
      <c r="H3" s="94" t="s">
        <v>63</v>
      </c>
      <c r="I3" s="107"/>
      <c r="J3" s="375"/>
      <c r="K3" s="375"/>
      <c r="L3" s="325" t="s">
        <v>16</v>
      </c>
      <c r="M3" s="325" t="s">
        <v>17</v>
      </c>
      <c r="N3" s="325" t="s">
        <v>16</v>
      </c>
      <c r="O3" s="54" t="s">
        <v>17</v>
      </c>
    </row>
    <row r="4" spans="1:15">
      <c r="B4" s="57" t="s">
        <v>43</v>
      </c>
      <c r="C4" s="49">
        <v>1798.92728410222</v>
      </c>
      <c r="D4" s="49">
        <v>1365.63464847616</v>
      </c>
      <c r="E4" s="49">
        <v>913.92401235150498</v>
      </c>
      <c r="F4" s="49">
        <v>1913.6289394151199</v>
      </c>
      <c r="G4" s="49">
        <v>1381.1122110983399</v>
      </c>
      <c r="H4" s="49">
        <v>1030.11387063038</v>
      </c>
      <c r="I4" s="107"/>
      <c r="J4" s="51" t="s">
        <v>61</v>
      </c>
      <c r="K4" s="47" t="s">
        <v>60</v>
      </c>
      <c r="L4" s="316">
        <f>C8</f>
        <v>1711.7259686732432</v>
      </c>
      <c r="M4" s="316">
        <f>C9</f>
        <v>141.34354847441202</v>
      </c>
      <c r="N4" s="316">
        <f>F8</f>
        <v>1599.1463320158334</v>
      </c>
      <c r="O4" s="317">
        <f>F9</f>
        <v>238.48014543969981</v>
      </c>
    </row>
    <row r="5" spans="1:15">
      <c r="B5" s="57" t="s">
        <v>44</v>
      </c>
      <c r="C5" s="49">
        <v>1901.0006940000001</v>
      </c>
      <c r="D5" s="49">
        <v>1246.1794150000001</v>
      </c>
      <c r="E5" s="49">
        <v>963.88416889999996</v>
      </c>
      <c r="F5" s="49">
        <v>1752.4591404115399</v>
      </c>
      <c r="G5" s="49">
        <v>1474.53397987677</v>
      </c>
      <c r="H5" s="49">
        <v>1070.07900087436</v>
      </c>
      <c r="I5" s="107"/>
      <c r="J5" s="51"/>
      <c r="K5" s="48" t="s">
        <v>62</v>
      </c>
      <c r="L5" s="316">
        <f>D8</f>
        <v>1298.5792227550301</v>
      </c>
      <c r="M5" s="316">
        <f>D9</f>
        <v>35.253740012879838</v>
      </c>
      <c r="N5" s="316">
        <f>G8</f>
        <v>1282.1973770953402</v>
      </c>
      <c r="O5" s="317">
        <f>G9</f>
        <v>148.10183016218744</v>
      </c>
    </row>
    <row r="6" spans="1:15">
      <c r="B6" s="57" t="s">
        <v>45</v>
      </c>
      <c r="C6" s="49">
        <v>1435.2499279175099</v>
      </c>
      <c r="D6" s="49">
        <v>1283.9236047889301</v>
      </c>
      <c r="E6" s="49">
        <v>929.56556559789794</v>
      </c>
      <c r="F6" s="49">
        <v>1131.35091622084</v>
      </c>
      <c r="G6" s="49">
        <v>990.94594031091106</v>
      </c>
      <c r="H6" s="49">
        <v>751.25069403093903</v>
      </c>
      <c r="I6" s="107"/>
      <c r="J6" s="51"/>
      <c r="K6" s="48" t="s">
        <v>63</v>
      </c>
      <c r="L6" s="316">
        <f>E8</f>
        <v>935.79124894980089</v>
      </c>
      <c r="M6" s="316">
        <f>E9</f>
        <v>14.754362750117373</v>
      </c>
      <c r="N6" s="316">
        <f>H8</f>
        <v>950.48118851189292</v>
      </c>
      <c r="O6" s="317">
        <f>H9</f>
        <v>100.28109718386409</v>
      </c>
    </row>
    <row r="7" spans="1:15">
      <c r="B7" s="57"/>
      <c r="C7" s="49"/>
      <c r="D7" s="49"/>
      <c r="E7" s="49"/>
      <c r="F7" s="107"/>
      <c r="G7" s="107"/>
      <c r="H7" s="107"/>
      <c r="I7" s="107"/>
      <c r="J7" s="107"/>
      <c r="K7" s="107"/>
      <c r="L7" s="316"/>
      <c r="M7" s="316"/>
      <c r="N7" s="316"/>
      <c r="O7" s="317"/>
    </row>
    <row r="8" spans="1:15">
      <c r="B8" s="57" t="s">
        <v>16</v>
      </c>
      <c r="C8" s="49">
        <f>AVERAGE(C4:C6)</f>
        <v>1711.7259686732432</v>
      </c>
      <c r="D8" s="49">
        <f>AVERAGE(D4:D6)</f>
        <v>1298.5792227550301</v>
      </c>
      <c r="E8" s="49">
        <f>AVERAGE(E4:E6)</f>
        <v>935.79124894980089</v>
      </c>
      <c r="F8" s="49">
        <f>AVERAGE(F4:F6)</f>
        <v>1599.1463320158334</v>
      </c>
      <c r="G8" s="49">
        <f>AVERAGE(G4:G6)</f>
        <v>1282.1973770953402</v>
      </c>
      <c r="H8" s="49">
        <f>AVERAGE(H4:H6)</f>
        <v>950.48118851189292</v>
      </c>
      <c r="I8" s="107"/>
      <c r="J8" s="107"/>
      <c r="K8" s="107"/>
      <c r="L8" s="316"/>
      <c r="M8" s="316"/>
      <c r="N8" s="316"/>
      <c r="O8" s="317"/>
    </row>
    <row r="9" spans="1:15" ht="17" thickBot="1">
      <c r="B9" s="58" t="s">
        <v>17</v>
      </c>
      <c r="C9" s="50">
        <f>STDEV(C4:C6)/SQRT(COUNT(C4:C6))</f>
        <v>141.34354847441202</v>
      </c>
      <c r="D9" s="50">
        <f>STDEV(D4:D6)/SQRT(COUNT(D4:D6))</f>
        <v>35.253740012879838</v>
      </c>
      <c r="E9" s="50">
        <f>STDEV(E4:E6)/SQRT(COUNT(E4:E6))</f>
        <v>14.754362750117373</v>
      </c>
      <c r="F9" s="50">
        <f>STDEV(F4:F6)/SQRT(COUNT(F4:F6))</f>
        <v>238.48014543969981</v>
      </c>
      <c r="G9" s="50">
        <f>STDEV(G4:G6)/SQRT(COUNT(G4:G6))</f>
        <v>148.10183016218744</v>
      </c>
      <c r="H9" s="50">
        <f>STDEV(H4:H6)/SQRT(COUNT(H4:H6))</f>
        <v>100.28109718386409</v>
      </c>
      <c r="I9" s="110"/>
      <c r="J9" s="110"/>
      <c r="K9" s="110"/>
      <c r="L9" s="322"/>
      <c r="M9" s="322"/>
      <c r="N9" s="322"/>
      <c r="O9" s="154"/>
    </row>
    <row r="11" spans="1:15" ht="25" thickBot="1">
      <c r="A11" s="3" t="s">
        <v>54</v>
      </c>
      <c r="B11" s="108" t="s">
        <v>53</v>
      </c>
    </row>
    <row r="12" spans="1:15" ht="24" customHeight="1">
      <c r="B12" s="55" t="s">
        <v>67</v>
      </c>
      <c r="C12" s="400" t="s">
        <v>8</v>
      </c>
      <c r="D12" s="400"/>
      <c r="E12" s="400"/>
      <c r="F12" s="400" t="s">
        <v>9</v>
      </c>
      <c r="G12" s="400"/>
      <c r="H12" s="400"/>
      <c r="I12" s="109"/>
      <c r="J12" s="400" t="s">
        <v>67</v>
      </c>
      <c r="K12" s="400"/>
      <c r="L12" s="400" t="s">
        <v>8</v>
      </c>
      <c r="M12" s="400"/>
      <c r="N12" s="400" t="s">
        <v>9</v>
      </c>
      <c r="O12" s="401"/>
    </row>
    <row r="13" spans="1:15">
      <c r="B13" s="56" t="s">
        <v>61</v>
      </c>
      <c r="C13" s="51" t="s">
        <v>60</v>
      </c>
      <c r="D13" s="94" t="s">
        <v>62</v>
      </c>
      <c r="E13" s="94" t="s">
        <v>63</v>
      </c>
      <c r="F13" s="51" t="s">
        <v>60</v>
      </c>
      <c r="G13" s="94" t="s">
        <v>62</v>
      </c>
      <c r="H13" s="94" t="s">
        <v>63</v>
      </c>
      <c r="I13" s="107"/>
      <c r="J13" s="375"/>
      <c r="K13" s="375"/>
      <c r="L13" s="325" t="s">
        <v>16</v>
      </c>
      <c r="M13" s="325" t="s">
        <v>17</v>
      </c>
      <c r="N13" s="325" t="s">
        <v>16</v>
      </c>
      <c r="O13" s="54" t="s">
        <v>17</v>
      </c>
    </row>
    <row r="14" spans="1:15">
      <c r="B14" s="57" t="s">
        <v>43</v>
      </c>
      <c r="C14" s="49">
        <v>23.6271236798747</v>
      </c>
      <c r="D14" s="49">
        <v>23.9985578784359</v>
      </c>
      <c r="E14" s="49">
        <v>24.3556996664236</v>
      </c>
      <c r="F14" s="49">
        <v>23.225230998912199</v>
      </c>
      <c r="G14" s="49">
        <v>23.357102034853</v>
      </c>
      <c r="H14" s="49">
        <v>23.720061362347199</v>
      </c>
      <c r="I14" s="107"/>
      <c r="J14" s="51" t="s">
        <v>61</v>
      </c>
      <c r="K14" s="47" t="s">
        <v>60</v>
      </c>
      <c r="L14" s="316">
        <f>C18</f>
        <v>23.815817195064966</v>
      </c>
      <c r="M14" s="316">
        <f>C19</f>
        <v>0.12609116589714284</v>
      </c>
      <c r="N14" s="316">
        <f>F18</f>
        <v>23.872792833938565</v>
      </c>
      <c r="O14" s="317">
        <f>F19</f>
        <v>0.33441255066864717</v>
      </c>
    </row>
    <row r="15" spans="1:15">
      <c r="B15" s="57" t="s">
        <v>44</v>
      </c>
      <c r="C15" s="49">
        <v>23.765274290000001</v>
      </c>
      <c r="D15" s="49">
        <v>23.910163950000001</v>
      </c>
      <c r="E15" s="49">
        <v>24.272640819999999</v>
      </c>
      <c r="F15" s="49">
        <v>24.051684088269401</v>
      </c>
      <c r="G15" s="49">
        <v>23.772013343057001</v>
      </c>
      <c r="H15" s="49">
        <v>23.775382870107698</v>
      </c>
      <c r="I15" s="107"/>
      <c r="J15" s="51"/>
      <c r="K15" s="48" t="s">
        <v>62</v>
      </c>
      <c r="L15" s="316">
        <f>D18</f>
        <v>24.014404014659203</v>
      </c>
      <c r="M15" s="316">
        <f>D19</f>
        <v>6.5240308035949407E-2</v>
      </c>
      <c r="N15" s="316">
        <f>G18</f>
        <v>23.777560299330702</v>
      </c>
      <c r="O15" s="317">
        <f>G19</f>
        <v>0.24436869991843338</v>
      </c>
    </row>
    <row r="16" spans="1:15">
      <c r="B16" s="57" t="s">
        <v>45</v>
      </c>
      <c r="C16" s="49">
        <v>24.055053615320201</v>
      </c>
      <c r="D16" s="49">
        <v>24.1344902155417</v>
      </c>
      <c r="E16" s="49">
        <v>24.587801761483</v>
      </c>
      <c r="F16" s="49">
        <v>24.341463414634099</v>
      </c>
      <c r="G16" s="49">
        <v>24.203565520082101</v>
      </c>
      <c r="H16" s="49">
        <v>24.573286875725898</v>
      </c>
      <c r="I16" s="107"/>
      <c r="J16" s="51"/>
      <c r="K16" s="48" t="s">
        <v>63</v>
      </c>
      <c r="L16" s="316">
        <f>E18</f>
        <v>24.405380749302196</v>
      </c>
      <c r="M16" s="316">
        <f>E19</f>
        <v>9.4309353117114067E-2</v>
      </c>
      <c r="N16" s="316">
        <f>H18</f>
        <v>24.0229103693936</v>
      </c>
      <c r="O16" s="317">
        <f>H19</f>
        <v>0.27565125391040451</v>
      </c>
    </row>
    <row r="17" spans="1:15">
      <c r="B17" s="57"/>
      <c r="C17" s="49"/>
      <c r="D17" s="49"/>
      <c r="E17" s="49"/>
      <c r="F17" s="107"/>
      <c r="G17" s="107"/>
      <c r="H17" s="107"/>
      <c r="I17" s="107"/>
      <c r="J17" s="107"/>
      <c r="K17" s="107"/>
      <c r="L17" s="316"/>
      <c r="M17" s="316"/>
      <c r="N17" s="316"/>
      <c r="O17" s="317"/>
    </row>
    <row r="18" spans="1:15">
      <c r="B18" s="57" t="s">
        <v>16</v>
      </c>
      <c r="C18" s="49">
        <f>AVERAGE(C14:C16)</f>
        <v>23.815817195064966</v>
      </c>
      <c r="D18" s="49">
        <f>AVERAGE(D14:D16)</f>
        <v>24.014404014659203</v>
      </c>
      <c r="E18" s="49">
        <f>AVERAGE(E14:E16)</f>
        <v>24.405380749302196</v>
      </c>
      <c r="F18" s="49">
        <f>AVERAGE(F14:F16)</f>
        <v>23.872792833938565</v>
      </c>
      <c r="G18" s="49">
        <f>AVERAGE(G14:G16)</f>
        <v>23.777560299330702</v>
      </c>
      <c r="H18" s="49">
        <f>AVERAGE(H14:H16)</f>
        <v>24.0229103693936</v>
      </c>
      <c r="I18" s="107"/>
      <c r="J18" s="107"/>
      <c r="K18" s="107"/>
      <c r="L18" s="316"/>
      <c r="M18" s="316"/>
      <c r="N18" s="316"/>
      <c r="O18" s="317"/>
    </row>
    <row r="19" spans="1:15" ht="17" thickBot="1">
      <c r="B19" s="58" t="s">
        <v>17</v>
      </c>
      <c r="C19" s="50">
        <f>STDEV(C14:C16)/SQRT(COUNT(C14:C16))</f>
        <v>0.12609116589714284</v>
      </c>
      <c r="D19" s="50">
        <f>STDEV(D14:D16)/SQRT(COUNT(D14:D16))</f>
        <v>6.5240308035949407E-2</v>
      </c>
      <c r="E19" s="50">
        <f>STDEV(E14:E16)/SQRT(COUNT(E14:E16))</f>
        <v>9.4309353117114067E-2</v>
      </c>
      <c r="F19" s="50">
        <f>STDEV(F14:F16)/SQRT(COUNT(F14:F16))</f>
        <v>0.33441255066864717</v>
      </c>
      <c r="G19" s="50">
        <f>STDEV(G14:G16)/SQRT(COUNT(G14:G16))</f>
        <v>0.24436869991843338</v>
      </c>
      <c r="H19" s="50">
        <f>STDEV(H14:H16)/SQRT(COUNT(H14:H16))</f>
        <v>0.27565125391040451</v>
      </c>
      <c r="I19" s="110"/>
      <c r="J19" s="110"/>
      <c r="K19" s="110"/>
      <c r="L19" s="322"/>
      <c r="M19" s="322"/>
      <c r="N19" s="322"/>
      <c r="O19" s="154"/>
    </row>
    <row r="21" spans="1:15" ht="25" thickBot="1">
      <c r="A21" s="3" t="s">
        <v>55</v>
      </c>
      <c r="B21" s="108" t="s">
        <v>53</v>
      </c>
    </row>
    <row r="22" spans="1:15" ht="24" customHeight="1">
      <c r="B22" s="55" t="s">
        <v>69</v>
      </c>
      <c r="C22" s="400" t="s">
        <v>8</v>
      </c>
      <c r="D22" s="400"/>
      <c r="E22" s="400"/>
      <c r="F22" s="400" t="s">
        <v>9</v>
      </c>
      <c r="G22" s="400"/>
      <c r="H22" s="400"/>
      <c r="I22" s="109"/>
      <c r="J22" s="400" t="s">
        <v>68</v>
      </c>
      <c r="K22" s="400"/>
      <c r="L22" s="400" t="s">
        <v>8</v>
      </c>
      <c r="M22" s="400"/>
      <c r="N22" s="400" t="s">
        <v>9</v>
      </c>
      <c r="O22" s="401"/>
    </row>
    <row r="23" spans="1:15">
      <c r="B23" s="56" t="s">
        <v>61</v>
      </c>
      <c r="C23" s="51" t="s">
        <v>60</v>
      </c>
      <c r="D23" s="94" t="s">
        <v>62</v>
      </c>
      <c r="E23" s="94" t="s">
        <v>63</v>
      </c>
      <c r="F23" s="51" t="s">
        <v>60</v>
      </c>
      <c r="G23" s="94" t="s">
        <v>62</v>
      </c>
      <c r="H23" s="94" t="s">
        <v>63</v>
      </c>
      <c r="I23" s="107"/>
      <c r="J23" s="375"/>
      <c r="K23" s="375"/>
      <c r="L23" s="325" t="s">
        <v>16</v>
      </c>
      <c r="M23" s="325" t="s">
        <v>17</v>
      </c>
      <c r="N23" s="325" t="s">
        <v>16</v>
      </c>
      <c r="O23" s="54" t="s">
        <v>17</v>
      </c>
    </row>
    <row r="24" spans="1:15">
      <c r="B24" s="57" t="s">
        <v>43</v>
      </c>
      <c r="C24" s="31">
        <v>3.00074235623581</v>
      </c>
      <c r="D24" s="31">
        <v>3.4149518715351799</v>
      </c>
      <c r="E24" s="31">
        <v>2.31634272066167</v>
      </c>
      <c r="F24" s="31">
        <v>2.1576258603760401</v>
      </c>
      <c r="G24" s="31">
        <v>2.7473685833903501</v>
      </c>
      <c r="H24" s="31">
        <v>2.92690631398164</v>
      </c>
      <c r="I24" s="107"/>
      <c r="J24" s="51" t="s">
        <v>61</v>
      </c>
      <c r="K24" s="47" t="s">
        <v>60</v>
      </c>
      <c r="L24" s="316">
        <f>C34-C34</f>
        <v>0</v>
      </c>
      <c r="M24" s="316">
        <f>C35</f>
        <v>0.18872992717115883</v>
      </c>
      <c r="N24" s="316">
        <f>F34-F34</f>
        <v>0</v>
      </c>
      <c r="O24" s="317">
        <f>F35</f>
        <v>0.37235667474504913</v>
      </c>
    </row>
    <row r="25" spans="1:15">
      <c r="B25" s="57" t="s">
        <v>44</v>
      </c>
      <c r="C25" s="31">
        <v>2.54800702</v>
      </c>
      <c r="D25" s="31">
        <v>2.9838822779999998</v>
      </c>
      <c r="E25" s="31">
        <v>2.5901733920000001</v>
      </c>
      <c r="F25" s="31">
        <v>3.40204878009486</v>
      </c>
      <c r="G25" s="31">
        <v>3.8154311300077999</v>
      </c>
      <c r="H25" s="31">
        <v>4.3609863937382203</v>
      </c>
      <c r="I25" s="107"/>
      <c r="J25" s="51"/>
      <c r="K25" s="48" t="s">
        <v>62</v>
      </c>
      <c r="L25" s="316">
        <f>D34</f>
        <v>0.34318884267023986</v>
      </c>
      <c r="M25" s="316">
        <f>D35</f>
        <v>8.2092141499003624E-2</v>
      </c>
      <c r="N25" s="316">
        <f>G34</f>
        <v>0.53859021624024328</v>
      </c>
      <c r="O25" s="317">
        <f>G35</f>
        <v>6.2952078358682134E-2</v>
      </c>
    </row>
    <row r="26" spans="1:15">
      <c r="B26" s="57" t="s">
        <v>45</v>
      </c>
      <c r="C26" s="31">
        <v>2.3659093833699201</v>
      </c>
      <c r="D26" s="31">
        <v>2.5453911380812699</v>
      </c>
      <c r="E26" s="31">
        <v>2.2975623529028915</v>
      </c>
      <c r="F26" s="31">
        <v>3.0737831259608899</v>
      </c>
      <c r="G26" s="31">
        <v>3.68642870175437</v>
      </c>
      <c r="H26" s="31">
        <v>3.9652762639382999</v>
      </c>
      <c r="I26" s="107"/>
      <c r="J26" s="51"/>
      <c r="K26" s="48" t="s">
        <v>63</v>
      </c>
      <c r="L26" s="316">
        <f>E34</f>
        <v>-0.23686009801372285</v>
      </c>
      <c r="M26" s="316">
        <f>E35</f>
        <v>0.22603246912118172</v>
      </c>
      <c r="N26" s="316">
        <f>H34</f>
        <v>0.87323706840879012</v>
      </c>
      <c r="O26" s="317">
        <f>H35</f>
        <v>5.5505022732085185E-2</v>
      </c>
    </row>
    <row r="27" spans="1:15">
      <c r="B27" s="57"/>
      <c r="C27" s="49"/>
      <c r="D27" s="49"/>
      <c r="E27" s="49"/>
      <c r="F27" s="49"/>
      <c r="G27" s="49"/>
      <c r="H27" s="49"/>
      <c r="I27" s="107"/>
      <c r="J27" s="107"/>
      <c r="K27" s="107"/>
      <c r="L27" s="316"/>
      <c r="M27" s="316"/>
      <c r="N27" s="316"/>
      <c r="O27" s="317"/>
    </row>
    <row r="28" spans="1:15">
      <c r="B28" s="56" t="s">
        <v>68</v>
      </c>
      <c r="C28" s="375" t="s">
        <v>8</v>
      </c>
      <c r="D28" s="375"/>
      <c r="E28" s="375"/>
      <c r="F28" s="375" t="s">
        <v>9</v>
      </c>
      <c r="G28" s="375"/>
      <c r="H28" s="375"/>
      <c r="I28" s="107"/>
      <c r="J28" s="107"/>
      <c r="K28" s="107"/>
      <c r="L28" s="316"/>
      <c r="M28" s="316"/>
      <c r="N28" s="316"/>
      <c r="O28" s="317"/>
    </row>
    <row r="29" spans="1:15">
      <c r="B29" s="56" t="s">
        <v>61</v>
      </c>
      <c r="C29" s="51" t="s">
        <v>60</v>
      </c>
      <c r="D29" s="94" t="s">
        <v>62</v>
      </c>
      <c r="E29" s="94" t="s">
        <v>63</v>
      </c>
      <c r="F29" s="51" t="s">
        <v>60</v>
      </c>
      <c r="G29" s="94" t="s">
        <v>62</v>
      </c>
      <c r="H29" s="94" t="s">
        <v>63</v>
      </c>
      <c r="I29" s="107"/>
      <c r="J29" s="107"/>
      <c r="K29" s="107"/>
      <c r="L29" s="316"/>
      <c r="M29" s="316"/>
      <c r="N29" s="316"/>
      <c r="O29" s="317"/>
    </row>
    <row r="30" spans="1:15">
      <c r="B30" s="57" t="s">
        <v>43</v>
      </c>
      <c r="C30" s="49">
        <f>C24-AVERAGE(C24:C26)</f>
        <v>0.36252276970056663</v>
      </c>
      <c r="D30" s="49">
        <f>D24-C24</f>
        <v>0.41420951529936989</v>
      </c>
      <c r="E30" s="49">
        <f>E24-C24</f>
        <v>-0.68439963557413996</v>
      </c>
      <c r="F30" s="49">
        <f>F24-AVERAGE(F24:F26)</f>
        <v>-0.72019339510122338</v>
      </c>
      <c r="G30" s="49">
        <f>G24-F24</f>
        <v>0.58974272301430997</v>
      </c>
      <c r="H30" s="49">
        <f>H24-F24</f>
        <v>0.76928045360559993</v>
      </c>
      <c r="I30" s="107"/>
      <c r="J30" s="107"/>
      <c r="K30" s="107"/>
      <c r="L30" s="316"/>
      <c r="M30" s="316"/>
      <c r="N30" s="316"/>
      <c r="O30" s="317"/>
    </row>
    <row r="31" spans="1:15">
      <c r="B31" s="57" t="s">
        <v>44</v>
      </c>
      <c r="C31" s="49">
        <f>C25-AVERAGE(C24:C26)</f>
        <v>-9.0212566535243344E-2</v>
      </c>
      <c r="D31" s="49">
        <f>D25-C25</f>
        <v>0.43587525799999982</v>
      </c>
      <c r="E31" s="49">
        <f>E25-C25</f>
        <v>4.2166372000000063E-2</v>
      </c>
      <c r="F31" s="49">
        <f>F25-AVERAGE(F24:F26)</f>
        <v>0.52422952461759653</v>
      </c>
      <c r="G31" s="49">
        <f>G25-F25</f>
        <v>0.41338234991293987</v>
      </c>
      <c r="H31" s="49">
        <f>H25-F25</f>
        <v>0.95893761364336028</v>
      </c>
      <c r="I31" s="107"/>
      <c r="J31" s="107"/>
      <c r="K31" s="107"/>
      <c r="L31" s="316"/>
      <c r="M31" s="316"/>
      <c r="N31" s="316"/>
      <c r="O31" s="317"/>
    </row>
    <row r="32" spans="1:15">
      <c r="B32" s="57" t="s">
        <v>45</v>
      </c>
      <c r="C32" s="49">
        <f>C26-AVERAGE(C24:C26)</f>
        <v>-0.27231020316532328</v>
      </c>
      <c r="D32" s="49">
        <f>D26-C26</f>
        <v>0.17948175471134986</v>
      </c>
      <c r="E32" s="49">
        <f>E26-C26</f>
        <v>-6.8347030467028613E-2</v>
      </c>
      <c r="F32" s="49">
        <f>F26-AVERAGE(F24:F26)</f>
        <v>0.1959638704836264</v>
      </c>
      <c r="G32" s="49">
        <f>G26-F26</f>
        <v>0.61264557579348011</v>
      </c>
      <c r="H32" s="49">
        <f>H26-F26</f>
        <v>0.89149313797741003</v>
      </c>
      <c r="I32" s="107"/>
      <c r="J32" s="107"/>
      <c r="K32" s="107"/>
      <c r="L32" s="316"/>
      <c r="M32" s="316"/>
      <c r="N32" s="316"/>
      <c r="O32" s="317"/>
    </row>
    <row r="33" spans="1:15">
      <c r="B33" s="57"/>
      <c r="C33" s="49"/>
      <c r="D33" s="49"/>
      <c r="E33" s="49"/>
      <c r="F33" s="107"/>
      <c r="G33" s="107"/>
      <c r="H33" s="107"/>
      <c r="I33" s="107"/>
      <c r="J33" s="107"/>
      <c r="K33" s="107"/>
      <c r="L33" s="316"/>
      <c r="M33" s="316"/>
      <c r="N33" s="316"/>
      <c r="O33" s="317"/>
    </row>
    <row r="34" spans="1:15">
      <c r="B34" s="57" t="s">
        <v>16</v>
      </c>
      <c r="C34" s="49">
        <f>AVERAGE(C30:C32)</f>
        <v>0</v>
      </c>
      <c r="D34" s="49">
        <f>AVERAGE(D30:D32)</f>
        <v>0.34318884267023986</v>
      </c>
      <c r="E34" s="49">
        <f>AVERAGE(E30:E32)</f>
        <v>-0.23686009801372285</v>
      </c>
      <c r="F34" s="49">
        <f>AVERAGE(F30:F32)</f>
        <v>-1.4802973661668753E-16</v>
      </c>
      <c r="G34" s="49">
        <f>AVERAGE(G30:G32)</f>
        <v>0.53859021624024328</v>
      </c>
      <c r="H34" s="49">
        <f>AVERAGE(H30:H32)</f>
        <v>0.87323706840879012</v>
      </c>
      <c r="I34" s="107"/>
      <c r="J34" s="107"/>
      <c r="K34" s="107"/>
      <c r="L34" s="316"/>
      <c r="M34" s="316"/>
      <c r="N34" s="316"/>
      <c r="O34" s="317"/>
    </row>
    <row r="35" spans="1:15" ht="17" thickBot="1">
      <c r="B35" s="58" t="s">
        <v>17</v>
      </c>
      <c r="C35" s="50">
        <f>STDEV(C30:C32)/SQRT(COUNT(C30:C32))</f>
        <v>0.18872992717115883</v>
      </c>
      <c r="D35" s="50">
        <f>STDEV(D30:D32)/SQRT(COUNT(D30:D32))</f>
        <v>8.2092141499003624E-2</v>
      </c>
      <c r="E35" s="50">
        <f>STDEV(E30:E32)/SQRT(COUNT(E30:E32))</f>
        <v>0.22603246912118172</v>
      </c>
      <c r="F35" s="50">
        <f>STDEV(F30:F32)/SQRT(COUNT(F30:F32))</f>
        <v>0.37235667474504913</v>
      </c>
      <c r="G35" s="50">
        <f>STDEV(G30:G32)/SQRT(COUNT(G30:G32))</f>
        <v>6.2952078358682134E-2</v>
      </c>
      <c r="H35" s="50">
        <f>STDEV(H30:H32)/SQRT(COUNT(H30:H32))</f>
        <v>5.5505022732085185E-2</v>
      </c>
      <c r="I35" s="110"/>
      <c r="J35" s="110"/>
      <c r="K35" s="110"/>
      <c r="L35" s="322"/>
      <c r="M35" s="322"/>
      <c r="N35" s="322"/>
      <c r="O35" s="154"/>
    </row>
    <row r="37" spans="1:15" ht="25" thickBot="1">
      <c r="A37" s="3" t="s">
        <v>70</v>
      </c>
      <c r="B37" s="108" t="s">
        <v>53</v>
      </c>
      <c r="M37" s="108"/>
    </row>
    <row r="38" spans="1:15" ht="24" customHeight="1">
      <c r="A38" s="3"/>
      <c r="B38" s="55" t="s">
        <v>66</v>
      </c>
      <c r="C38" s="400" t="s">
        <v>8</v>
      </c>
      <c r="D38" s="400"/>
      <c r="E38" s="400"/>
      <c r="F38" s="400" t="s">
        <v>9</v>
      </c>
      <c r="G38" s="400"/>
      <c r="H38" s="400"/>
      <c r="I38" s="109"/>
      <c r="J38" s="400" t="s">
        <v>66</v>
      </c>
      <c r="K38" s="400"/>
      <c r="L38" s="400" t="s">
        <v>8</v>
      </c>
      <c r="M38" s="400"/>
      <c r="N38" s="400" t="s">
        <v>9</v>
      </c>
      <c r="O38" s="401"/>
    </row>
    <row r="39" spans="1:15">
      <c r="B39" s="59" t="s">
        <v>74</v>
      </c>
      <c r="C39" s="51" t="s">
        <v>60</v>
      </c>
      <c r="D39" s="94" t="s">
        <v>62</v>
      </c>
      <c r="E39" s="94" t="s">
        <v>63</v>
      </c>
      <c r="F39" s="51" t="s">
        <v>60</v>
      </c>
      <c r="G39" s="94" t="s">
        <v>62</v>
      </c>
      <c r="H39" s="94" t="s">
        <v>63</v>
      </c>
      <c r="I39" s="107"/>
      <c r="J39" s="375"/>
      <c r="K39" s="375"/>
      <c r="L39" s="325" t="s">
        <v>16</v>
      </c>
      <c r="M39" s="325" t="s">
        <v>17</v>
      </c>
      <c r="N39" s="325" t="s">
        <v>16</v>
      </c>
      <c r="O39" s="54" t="s">
        <v>17</v>
      </c>
    </row>
    <row r="40" spans="1:15">
      <c r="B40" s="57" t="s">
        <v>43</v>
      </c>
      <c r="C40" s="31">
        <v>1307.1209753676501</v>
      </c>
      <c r="D40" s="31">
        <v>1073.8662490663501</v>
      </c>
      <c r="E40" s="31">
        <v>941.75391736393999</v>
      </c>
      <c r="F40" s="31">
        <v>1441.2209288138699</v>
      </c>
      <c r="G40" s="31">
        <v>1336.05863989763</v>
      </c>
      <c r="H40" s="31">
        <v>1182.5043500765701</v>
      </c>
      <c r="I40" s="107"/>
      <c r="J40" s="60" t="s">
        <v>74</v>
      </c>
      <c r="K40" s="47" t="s">
        <v>60</v>
      </c>
      <c r="L40" s="316">
        <f>C44</f>
        <v>1346.2470872059666</v>
      </c>
      <c r="M40" s="316">
        <f>C45</f>
        <v>21.842552309063709</v>
      </c>
      <c r="N40" s="316">
        <f>F44</f>
        <v>1369.5080710458999</v>
      </c>
      <c r="O40" s="317">
        <f>F45</f>
        <v>58.415914686788284</v>
      </c>
    </row>
    <row r="41" spans="1:15">
      <c r="B41" s="57" t="s">
        <v>44</v>
      </c>
      <c r="C41" s="31">
        <v>1348.9830280000001</v>
      </c>
      <c r="D41" s="31">
        <v>1400.5945879999999</v>
      </c>
      <c r="E41" s="31">
        <v>1489.057634</v>
      </c>
      <c r="F41" s="31">
        <v>1413.52783879862</v>
      </c>
      <c r="G41" s="31">
        <v>1335.35498627018</v>
      </c>
      <c r="H41" s="31">
        <v>1229.03115418008</v>
      </c>
      <c r="I41" s="107"/>
      <c r="J41" s="51"/>
      <c r="K41" s="48" t="s">
        <v>62</v>
      </c>
      <c r="L41" s="316">
        <f>D44</f>
        <v>1246.5719030311766</v>
      </c>
      <c r="M41" s="316">
        <f>D45</f>
        <v>94.779818286849874</v>
      </c>
      <c r="N41" s="316">
        <f>G44</f>
        <v>1242.3214218836599</v>
      </c>
      <c r="O41" s="317">
        <f>G45</f>
        <v>93.385612116240921</v>
      </c>
    </row>
    <row r="42" spans="1:15">
      <c r="B42" s="57" t="s">
        <v>45</v>
      </c>
      <c r="C42" s="31">
        <v>1382.6372582502499</v>
      </c>
      <c r="D42" s="31">
        <v>1265.25487202718</v>
      </c>
      <c r="E42" s="31">
        <v>1043.0030202957</v>
      </c>
      <c r="F42" s="31">
        <v>1253.77544552521</v>
      </c>
      <c r="G42" s="31">
        <v>1055.55063948317</v>
      </c>
      <c r="H42" s="31">
        <v>1073.39741778041</v>
      </c>
      <c r="I42" s="107"/>
      <c r="J42" s="51"/>
      <c r="K42" s="48" t="s">
        <v>63</v>
      </c>
      <c r="L42" s="316">
        <f>E44</f>
        <v>1157.9381905532134</v>
      </c>
      <c r="M42" s="316">
        <f>E45</f>
        <v>168.1199071917658</v>
      </c>
      <c r="N42" s="316">
        <f>H44</f>
        <v>1161.6443073456867</v>
      </c>
      <c r="O42" s="317">
        <f>H45</f>
        <v>46.122377119576129</v>
      </c>
    </row>
    <row r="43" spans="1:15">
      <c r="B43" s="57"/>
      <c r="C43" s="49"/>
      <c r="D43" s="49"/>
      <c r="E43" s="49"/>
      <c r="F43" s="107"/>
      <c r="G43" s="107"/>
      <c r="H43" s="107"/>
      <c r="I43" s="107"/>
      <c r="J43" s="107"/>
      <c r="K43" s="107"/>
      <c r="L43" s="316"/>
      <c r="M43" s="316"/>
      <c r="N43" s="316"/>
      <c r="O43" s="317"/>
    </row>
    <row r="44" spans="1:15">
      <c r="B44" s="57" t="s">
        <v>16</v>
      </c>
      <c r="C44" s="49">
        <f>AVERAGE(C40:C42)</f>
        <v>1346.2470872059666</v>
      </c>
      <c r="D44" s="49">
        <f>AVERAGE(D40:D42)</f>
        <v>1246.5719030311766</v>
      </c>
      <c r="E44" s="49">
        <f>AVERAGE(E40:E42)</f>
        <v>1157.9381905532134</v>
      </c>
      <c r="F44" s="49">
        <f>AVERAGE(F40:F42)</f>
        <v>1369.5080710458999</v>
      </c>
      <c r="G44" s="49">
        <f>AVERAGE(G40:G42)</f>
        <v>1242.3214218836599</v>
      </c>
      <c r="H44" s="49">
        <f>AVERAGE(H40:H42)</f>
        <v>1161.6443073456867</v>
      </c>
      <c r="I44" s="107"/>
      <c r="J44" s="107"/>
      <c r="K44" s="107"/>
      <c r="L44" s="316"/>
      <c r="M44" s="316"/>
      <c r="N44" s="316"/>
      <c r="O44" s="317"/>
    </row>
    <row r="45" spans="1:15" ht="17" thickBot="1">
      <c r="B45" s="58" t="s">
        <v>17</v>
      </c>
      <c r="C45" s="50">
        <f>STDEV(C40:C42)/SQRT(COUNT(C40:C42))</f>
        <v>21.842552309063709</v>
      </c>
      <c r="D45" s="50">
        <f>STDEV(D40:D42)/SQRT(COUNT(D40:D42))</f>
        <v>94.779818286849874</v>
      </c>
      <c r="E45" s="50">
        <f>STDEV(E40:E42)/SQRT(COUNT(E40:E42))</f>
        <v>168.1199071917658</v>
      </c>
      <c r="F45" s="50">
        <f>STDEV(F40:F42)/SQRT(COUNT(F40:F42))</f>
        <v>58.415914686788284</v>
      </c>
      <c r="G45" s="50">
        <f>STDEV(G40:G42)/SQRT(COUNT(G40:G42))</f>
        <v>93.385612116240921</v>
      </c>
      <c r="H45" s="50">
        <f>STDEV(H40:H42)/SQRT(COUNT(H40:H42))</f>
        <v>46.122377119576129</v>
      </c>
      <c r="I45" s="110"/>
      <c r="J45" s="110"/>
      <c r="K45" s="110"/>
      <c r="L45" s="322"/>
      <c r="M45" s="322"/>
      <c r="N45" s="322"/>
      <c r="O45" s="154"/>
    </row>
    <row r="47" spans="1:15" ht="25" thickBot="1">
      <c r="A47" s="3" t="s">
        <v>56</v>
      </c>
      <c r="B47" s="108" t="s">
        <v>53</v>
      </c>
    </row>
    <row r="48" spans="1:15" ht="24" customHeight="1">
      <c r="B48" s="55" t="s">
        <v>67</v>
      </c>
      <c r="C48" s="400" t="s">
        <v>8</v>
      </c>
      <c r="D48" s="400"/>
      <c r="E48" s="400"/>
      <c r="F48" s="400" t="s">
        <v>9</v>
      </c>
      <c r="G48" s="400"/>
      <c r="H48" s="400"/>
      <c r="I48" s="109"/>
      <c r="J48" s="400" t="s">
        <v>67</v>
      </c>
      <c r="K48" s="400"/>
      <c r="L48" s="400" t="s">
        <v>8</v>
      </c>
      <c r="M48" s="400"/>
      <c r="N48" s="400" t="s">
        <v>9</v>
      </c>
      <c r="O48" s="401"/>
    </row>
    <row r="49" spans="1:15">
      <c r="B49" s="59" t="s">
        <v>74</v>
      </c>
      <c r="C49" s="51" t="s">
        <v>60</v>
      </c>
      <c r="D49" s="94" t="s">
        <v>62</v>
      </c>
      <c r="E49" s="94" t="s">
        <v>63</v>
      </c>
      <c r="F49" s="51" t="s">
        <v>60</v>
      </c>
      <c r="G49" s="94" t="s">
        <v>62</v>
      </c>
      <c r="H49" s="94" t="s">
        <v>63</v>
      </c>
      <c r="I49" s="107"/>
      <c r="J49" s="375"/>
      <c r="K49" s="375"/>
      <c r="L49" s="325" t="s">
        <v>16</v>
      </c>
      <c r="M49" s="325" t="s">
        <v>17</v>
      </c>
      <c r="N49" s="325" t="s">
        <v>16</v>
      </c>
      <c r="O49" s="54" t="s">
        <v>17</v>
      </c>
    </row>
    <row r="50" spans="1:15">
      <c r="B50" s="57" t="s">
        <v>43</v>
      </c>
      <c r="C50" s="31">
        <v>23.153015907801802</v>
      </c>
      <c r="D50" s="31">
        <v>23.159086161837202</v>
      </c>
      <c r="E50" s="31">
        <v>23.3474529346623</v>
      </c>
      <c r="F50" s="31">
        <v>22.951630507735199</v>
      </c>
      <c r="G50" s="31">
        <v>23.353732507802299</v>
      </c>
      <c r="H50" s="31">
        <v>23.146506594181002</v>
      </c>
      <c r="I50" s="107"/>
      <c r="J50" s="60" t="s">
        <v>74</v>
      </c>
      <c r="K50" s="47" t="s">
        <v>60</v>
      </c>
      <c r="L50" s="316">
        <f>C54</f>
        <v>23.565765101493369</v>
      </c>
      <c r="M50" s="316">
        <f>C55</f>
        <v>0.23851041188597322</v>
      </c>
      <c r="N50" s="316">
        <f>F54</f>
        <v>23.356955681657897</v>
      </c>
      <c r="O50" s="317">
        <f>F55</f>
        <v>0.23488349676818102</v>
      </c>
    </row>
    <row r="51" spans="1:15">
      <c r="B51" s="57" t="s">
        <v>44</v>
      </c>
      <c r="C51" s="31">
        <v>23.565040140000001</v>
      </c>
      <c r="D51" s="31">
        <v>23.630493210000001</v>
      </c>
      <c r="E51" s="31">
        <v>23.84108865</v>
      </c>
      <c r="F51" s="31">
        <v>23.353962248283</v>
      </c>
      <c r="G51" s="31">
        <v>23.353732507802299</v>
      </c>
      <c r="H51" s="31">
        <v>23.610163952137899</v>
      </c>
      <c r="I51" s="107"/>
      <c r="J51" s="51"/>
      <c r="K51" s="48" t="s">
        <v>62</v>
      </c>
      <c r="L51" s="316">
        <f>D54</f>
        <v>23.473357526254205</v>
      </c>
      <c r="M51" s="316">
        <f>D55</f>
        <v>0.15713568220849974</v>
      </c>
      <c r="N51" s="316">
        <f>G54</f>
        <v>23.466764824322997</v>
      </c>
      <c r="O51" s="317">
        <f>G55</f>
        <v>0.11303231652070049</v>
      </c>
    </row>
    <row r="52" spans="1:15">
      <c r="B52" s="57" t="s">
        <v>45</v>
      </c>
      <c r="C52" s="31">
        <v>23.979239256678301</v>
      </c>
      <c r="D52" s="31">
        <v>23.630493206925401</v>
      </c>
      <c r="E52" s="31">
        <v>24.1274984469113</v>
      </c>
      <c r="F52" s="31">
        <v>23.765274288955499</v>
      </c>
      <c r="G52" s="31">
        <v>23.6928294573644</v>
      </c>
      <c r="H52" s="31">
        <v>23.9101639521379</v>
      </c>
      <c r="I52" s="107"/>
      <c r="J52" s="51"/>
      <c r="K52" s="48" t="s">
        <v>63</v>
      </c>
      <c r="L52" s="316">
        <f>E54</f>
        <v>23.772013343857868</v>
      </c>
      <c r="M52" s="316">
        <f>E55</f>
        <v>0.22781300718931982</v>
      </c>
      <c r="N52" s="316">
        <f>H54</f>
        <v>23.555611499485604</v>
      </c>
      <c r="O52" s="317">
        <f>H55</f>
        <v>0.22212993018967792</v>
      </c>
    </row>
    <row r="53" spans="1:15">
      <c r="B53" s="57"/>
      <c r="C53" s="49"/>
      <c r="D53" s="49"/>
      <c r="E53" s="49"/>
      <c r="F53" s="107"/>
      <c r="G53" s="107"/>
      <c r="H53" s="107"/>
      <c r="I53" s="107"/>
      <c r="J53" s="107"/>
      <c r="K53" s="107"/>
      <c r="L53" s="316"/>
      <c r="M53" s="316"/>
      <c r="N53" s="316"/>
      <c r="O53" s="317"/>
    </row>
    <row r="54" spans="1:15">
      <c r="B54" s="57" t="s">
        <v>16</v>
      </c>
      <c r="C54" s="49">
        <f>AVERAGE(C50:C52)</f>
        <v>23.565765101493369</v>
      </c>
      <c r="D54" s="49">
        <f>AVERAGE(D50:D52)</f>
        <v>23.473357526254205</v>
      </c>
      <c r="E54" s="49">
        <f>AVERAGE(E50:E52)</f>
        <v>23.772013343857868</v>
      </c>
      <c r="F54" s="49">
        <f>AVERAGE(F50:F52)</f>
        <v>23.356955681657897</v>
      </c>
      <c r="G54" s="49">
        <f>AVERAGE(G50:G52)</f>
        <v>23.466764824322997</v>
      </c>
      <c r="H54" s="49">
        <f>AVERAGE(H50:H52)</f>
        <v>23.555611499485604</v>
      </c>
      <c r="I54" s="107"/>
      <c r="J54" s="107"/>
      <c r="K54" s="107"/>
      <c r="L54" s="316"/>
      <c r="M54" s="316"/>
      <c r="N54" s="316"/>
      <c r="O54" s="317"/>
    </row>
    <row r="55" spans="1:15" ht="17" thickBot="1">
      <c r="B55" s="58" t="s">
        <v>17</v>
      </c>
      <c r="C55" s="50">
        <f>STDEV(C50:C52)/SQRT(COUNT(C50:C52))</f>
        <v>0.23851041188597322</v>
      </c>
      <c r="D55" s="50">
        <f>STDEV(D50:D52)/SQRT(COUNT(D50:D52))</f>
        <v>0.15713568220849974</v>
      </c>
      <c r="E55" s="50">
        <f>STDEV(E50:E52)/SQRT(COUNT(E50:E52))</f>
        <v>0.22781300718931982</v>
      </c>
      <c r="F55" s="50">
        <f>STDEV(F50:F52)/SQRT(COUNT(F50:F52))</f>
        <v>0.23488349676818102</v>
      </c>
      <c r="G55" s="50">
        <f>STDEV(G50:G52)/SQRT(COUNT(G50:G52))</f>
        <v>0.11303231652070049</v>
      </c>
      <c r="H55" s="50">
        <f>STDEV(H50:H52)/SQRT(COUNT(H50:H52))</f>
        <v>0.22212993018967792</v>
      </c>
      <c r="I55" s="110"/>
      <c r="J55" s="110"/>
      <c r="K55" s="110"/>
      <c r="L55" s="322"/>
      <c r="M55" s="322"/>
      <c r="N55" s="322"/>
      <c r="O55" s="154"/>
    </row>
    <row r="57" spans="1:15" ht="25" thickBot="1">
      <c r="A57" s="3" t="s">
        <v>57</v>
      </c>
      <c r="B57" s="108" t="s">
        <v>53</v>
      </c>
    </row>
    <row r="58" spans="1:15" ht="24" customHeight="1">
      <c r="B58" s="55" t="s">
        <v>69</v>
      </c>
      <c r="C58" s="400" t="s">
        <v>8</v>
      </c>
      <c r="D58" s="400"/>
      <c r="E58" s="400"/>
      <c r="F58" s="400" t="s">
        <v>9</v>
      </c>
      <c r="G58" s="400"/>
      <c r="H58" s="400"/>
      <c r="I58" s="109"/>
      <c r="J58" s="400" t="s">
        <v>68</v>
      </c>
      <c r="K58" s="400"/>
      <c r="L58" s="400" t="s">
        <v>8</v>
      </c>
      <c r="M58" s="400"/>
      <c r="N58" s="400" t="s">
        <v>9</v>
      </c>
      <c r="O58" s="401"/>
    </row>
    <row r="59" spans="1:15">
      <c r="B59" s="59" t="s">
        <v>74</v>
      </c>
      <c r="C59" s="51" t="s">
        <v>60</v>
      </c>
      <c r="D59" s="94" t="s">
        <v>62</v>
      </c>
      <c r="E59" s="94" t="s">
        <v>63</v>
      </c>
      <c r="F59" s="51" t="s">
        <v>60</v>
      </c>
      <c r="G59" s="94" t="s">
        <v>62</v>
      </c>
      <c r="H59" s="94" t="s">
        <v>63</v>
      </c>
      <c r="I59" s="107"/>
      <c r="J59" s="375"/>
      <c r="K59" s="375"/>
      <c r="L59" s="325" t="s">
        <v>16</v>
      </c>
      <c r="M59" s="325" t="s">
        <v>17</v>
      </c>
      <c r="N59" s="325" t="s">
        <v>16</v>
      </c>
      <c r="O59" s="54" t="s">
        <v>17</v>
      </c>
    </row>
    <row r="60" spans="1:15">
      <c r="B60" s="57" t="s">
        <v>43</v>
      </c>
      <c r="C60" s="31">
        <v>2.4600786072005598</v>
      </c>
      <c r="D60" s="31">
        <v>2.5572219857031246</v>
      </c>
      <c r="E60" s="31">
        <v>2.5751753290110599</v>
      </c>
      <c r="F60" s="31">
        <v>3.4252459347331299</v>
      </c>
      <c r="G60" s="31">
        <v>2.9794765997138701</v>
      </c>
      <c r="H60" s="31">
        <v>3.3979459848428801</v>
      </c>
      <c r="I60" s="107"/>
      <c r="J60" s="60" t="s">
        <v>74</v>
      </c>
      <c r="K60" s="47" t="s">
        <v>60</v>
      </c>
      <c r="L60" s="316">
        <f>C70-C70</f>
        <v>0</v>
      </c>
      <c r="M60" s="316">
        <f>C71</f>
        <v>0.36633540532873698</v>
      </c>
      <c r="N60" s="316">
        <f>F70-F70</f>
        <v>0</v>
      </c>
      <c r="O60" s="317">
        <f>F71</f>
        <v>0.36664967476137722</v>
      </c>
    </row>
    <row r="61" spans="1:15">
      <c r="B61" s="57" t="s">
        <v>44</v>
      </c>
      <c r="C61" s="31">
        <v>2.9558058275956198</v>
      </c>
      <c r="D61" s="31">
        <v>2.3659823900000001</v>
      </c>
      <c r="E61" s="31">
        <v>2.4671959894825899</v>
      </c>
      <c r="F61" s="31">
        <v>4.1845958740922198</v>
      </c>
      <c r="G61" s="31">
        <v>4.3508442227778996</v>
      </c>
      <c r="H61" s="31">
        <v>3.4494013574075</v>
      </c>
      <c r="I61" s="107"/>
      <c r="J61" s="51"/>
      <c r="K61" s="48" t="s">
        <v>62</v>
      </c>
      <c r="L61" s="316">
        <f>D70</f>
        <v>-0.12474602966215498</v>
      </c>
      <c r="M61" s="316">
        <f>D71</f>
        <v>0.23261997193467115</v>
      </c>
      <c r="N61" s="316">
        <f>G70</f>
        <v>-0.21440160756715976</v>
      </c>
      <c r="O61" s="317">
        <f>G71</f>
        <v>0.19179442046861631</v>
      </c>
    </row>
    <row r="62" spans="1:15">
      <c r="B62" s="57" t="s">
        <v>45</v>
      </c>
      <c r="C62" s="31">
        <v>3.7196267309673501</v>
      </c>
      <c r="D62" s="31">
        <v>3.83806870107394</v>
      </c>
      <c r="E62" s="31">
        <v>3.2501423164802099</v>
      </c>
      <c r="F62" s="31">
        <v>4.6866400253463896</v>
      </c>
      <c r="G62" s="31">
        <v>4.3229561889784902</v>
      </c>
      <c r="H62" s="31">
        <v>3.9361135418507902</v>
      </c>
      <c r="I62" s="107"/>
      <c r="J62" s="51"/>
      <c r="K62" s="48" t="s">
        <v>63</v>
      </c>
      <c r="L62" s="316">
        <f>E70</f>
        <v>-0.28099917692989002</v>
      </c>
      <c r="M62" s="316">
        <f>E71</f>
        <v>0.19812489007898992</v>
      </c>
      <c r="N62" s="316">
        <f>H70</f>
        <v>-0.50434031669018964</v>
      </c>
      <c r="O62" s="317">
        <f>H71</f>
        <v>0.23856124368740086</v>
      </c>
    </row>
    <row r="63" spans="1:15">
      <c r="B63" s="57"/>
      <c r="C63" s="49"/>
      <c r="D63" s="49"/>
      <c r="E63" s="49"/>
      <c r="F63" s="107"/>
      <c r="G63" s="107"/>
      <c r="H63" s="107"/>
      <c r="I63" s="107"/>
      <c r="J63" s="107"/>
      <c r="K63" s="107"/>
      <c r="L63" s="316"/>
      <c r="M63" s="316"/>
      <c r="N63" s="316"/>
      <c r="O63" s="317"/>
    </row>
    <row r="64" spans="1:15">
      <c r="B64" s="56" t="s">
        <v>68</v>
      </c>
      <c r="C64" s="375" t="s">
        <v>8</v>
      </c>
      <c r="D64" s="375"/>
      <c r="E64" s="375"/>
      <c r="F64" s="375" t="s">
        <v>9</v>
      </c>
      <c r="G64" s="375"/>
      <c r="H64" s="375"/>
      <c r="I64" s="107"/>
      <c r="J64" s="107"/>
      <c r="K64" s="107"/>
      <c r="L64" s="316"/>
      <c r="M64" s="316"/>
      <c r="N64" s="316"/>
      <c r="O64" s="317"/>
    </row>
    <row r="65" spans="1:15">
      <c r="B65" s="56" t="s">
        <v>61</v>
      </c>
      <c r="C65" s="51" t="s">
        <v>60</v>
      </c>
      <c r="D65" s="94" t="s">
        <v>62</v>
      </c>
      <c r="E65" s="94" t="s">
        <v>63</v>
      </c>
      <c r="F65" s="51" t="s">
        <v>60</v>
      </c>
      <c r="G65" s="94" t="s">
        <v>62</v>
      </c>
      <c r="H65" s="94" t="s">
        <v>63</v>
      </c>
      <c r="I65" s="107"/>
      <c r="J65" s="107"/>
      <c r="K65" s="107"/>
      <c r="L65" s="316"/>
      <c r="M65" s="316"/>
      <c r="N65" s="316"/>
      <c r="O65" s="317"/>
    </row>
    <row r="66" spans="1:15">
      <c r="B66" s="57" t="s">
        <v>43</v>
      </c>
      <c r="C66" s="49">
        <f>C60-AVERAGE(C60:C62)</f>
        <v>-0.58509178138728357</v>
      </c>
      <c r="D66" s="49">
        <f>D60-C60</f>
        <v>9.7143378502564826E-2</v>
      </c>
      <c r="E66" s="49">
        <f>E60-C60</f>
        <v>0.11509672181050012</v>
      </c>
      <c r="F66" s="49">
        <f>F60-AVERAGE(F60:F62)</f>
        <v>-0.67358134332411668</v>
      </c>
      <c r="G66" s="49">
        <f>G60-F60</f>
        <v>-0.44576933501925975</v>
      </c>
      <c r="H66" s="49">
        <f>H60-F60</f>
        <v>-2.7299949890249753E-2</v>
      </c>
      <c r="I66" s="107"/>
      <c r="J66" s="107"/>
      <c r="K66" s="107"/>
      <c r="L66" s="316"/>
      <c r="M66" s="316"/>
      <c r="N66" s="316"/>
      <c r="O66" s="317"/>
    </row>
    <row r="67" spans="1:15">
      <c r="B67" s="57" t="s">
        <v>44</v>
      </c>
      <c r="C67" s="49">
        <f>C61-AVERAGE(C60:C62)</f>
        <v>-8.9364560992223563E-2</v>
      </c>
      <c r="D67" s="49">
        <f>D61-C61</f>
        <v>-0.58982343759561973</v>
      </c>
      <c r="E67" s="49">
        <f>E61-C61</f>
        <v>-0.48860983811302994</v>
      </c>
      <c r="F67" s="49">
        <f>F61-AVERAGE(F60:F62)</f>
        <v>8.5768596034973221E-2</v>
      </c>
      <c r="G67" s="49">
        <f>G61-F61</f>
        <v>0.16624834868567984</v>
      </c>
      <c r="H67" s="49">
        <f>H61-F61</f>
        <v>-0.7351945166847198</v>
      </c>
      <c r="I67" s="107"/>
      <c r="J67" s="107"/>
      <c r="K67" s="107"/>
      <c r="L67" s="316"/>
      <c r="M67" s="316"/>
      <c r="N67" s="316"/>
      <c r="O67" s="317"/>
    </row>
    <row r="68" spans="1:15">
      <c r="B68" s="57" t="s">
        <v>45</v>
      </c>
      <c r="C68" s="49">
        <f>C62-AVERAGE(C60:C62)</f>
        <v>0.67445634237950669</v>
      </c>
      <c r="D68" s="49">
        <f>D62-C62</f>
        <v>0.11844197010658997</v>
      </c>
      <c r="E68" s="49">
        <f>E62-C62</f>
        <v>-0.46948441448714018</v>
      </c>
      <c r="F68" s="49">
        <f>F62-AVERAGE(F60:F62)</f>
        <v>0.58781274728914301</v>
      </c>
      <c r="G68" s="49">
        <f>G62-F62</f>
        <v>-0.36368383636789936</v>
      </c>
      <c r="H68" s="49">
        <f>H62-F62</f>
        <v>-0.75052648349559936</v>
      </c>
      <c r="I68" s="107"/>
      <c r="J68" s="107"/>
      <c r="K68" s="107"/>
      <c r="L68" s="316"/>
      <c r="M68" s="316"/>
      <c r="N68" s="316"/>
      <c r="O68" s="317"/>
    </row>
    <row r="69" spans="1:15">
      <c r="B69" s="57"/>
      <c r="C69" s="49"/>
      <c r="D69" s="49"/>
      <c r="E69" s="49"/>
      <c r="F69" s="107"/>
      <c r="G69" s="107"/>
      <c r="H69" s="107"/>
      <c r="I69" s="107"/>
      <c r="J69" s="107"/>
      <c r="K69" s="107"/>
      <c r="L69" s="316"/>
      <c r="M69" s="316"/>
      <c r="N69" s="316"/>
      <c r="O69" s="317"/>
    </row>
    <row r="70" spans="1:15">
      <c r="B70" s="57" t="s">
        <v>16</v>
      </c>
      <c r="C70" s="49">
        <f>AVERAGE(C66:C68)</f>
        <v>0</v>
      </c>
      <c r="D70" s="49">
        <f>AVERAGE(D66:D68)</f>
        <v>-0.12474602966215498</v>
      </c>
      <c r="E70" s="49">
        <f>AVERAGE(E66:E68)</f>
        <v>-0.28099917692989002</v>
      </c>
      <c r="F70" s="49">
        <f>AVERAGE(F66:F68)</f>
        <v>0</v>
      </c>
      <c r="G70" s="49">
        <f>AVERAGE(G66:G68)</f>
        <v>-0.21440160756715976</v>
      </c>
      <c r="H70" s="49">
        <f>AVERAGE(H66:H68)</f>
        <v>-0.50434031669018964</v>
      </c>
      <c r="I70" s="107"/>
      <c r="J70" s="107"/>
      <c r="K70" s="107"/>
      <c r="L70" s="316"/>
      <c r="M70" s="316"/>
      <c r="N70" s="316"/>
      <c r="O70" s="317"/>
    </row>
    <row r="71" spans="1:15" ht="17" thickBot="1">
      <c r="B71" s="58" t="s">
        <v>17</v>
      </c>
      <c r="C71" s="50">
        <f>STDEV(C66:C68)/SQRT(COUNT(C66:C68))</f>
        <v>0.36633540532873698</v>
      </c>
      <c r="D71" s="50">
        <f>STDEV(D66:D68)/SQRT(COUNT(D66:D68))</f>
        <v>0.23261997193467115</v>
      </c>
      <c r="E71" s="50">
        <f>STDEV(E66:E68)/SQRT(COUNT(E66:E68))</f>
        <v>0.19812489007898992</v>
      </c>
      <c r="F71" s="50">
        <f>STDEV(F66:F68)/SQRT(COUNT(F66:F68))</f>
        <v>0.36664967476137722</v>
      </c>
      <c r="G71" s="50">
        <f>STDEV(G66:G68)/SQRT(COUNT(G66:G68))</f>
        <v>0.19179442046861631</v>
      </c>
      <c r="H71" s="50">
        <f>STDEV(H66:H68)/SQRT(COUNT(H66:H68))</f>
        <v>0.23856124368740086</v>
      </c>
      <c r="I71" s="110"/>
      <c r="J71" s="110"/>
      <c r="K71" s="110"/>
      <c r="L71" s="322"/>
      <c r="M71" s="322"/>
      <c r="N71" s="322"/>
      <c r="O71" s="154"/>
    </row>
    <row r="73" spans="1:15" ht="25" thickBot="1">
      <c r="A73" s="3" t="s">
        <v>58</v>
      </c>
      <c r="B73" s="108" t="s">
        <v>53</v>
      </c>
      <c r="M73" s="108"/>
    </row>
    <row r="74" spans="1:15" ht="24" customHeight="1">
      <c r="A74" s="3"/>
      <c r="B74" s="55" t="s">
        <v>66</v>
      </c>
      <c r="C74" s="400" t="s">
        <v>8</v>
      </c>
      <c r="D74" s="400"/>
      <c r="E74" s="400"/>
      <c r="F74" s="400" t="s">
        <v>9</v>
      </c>
      <c r="G74" s="400"/>
      <c r="H74" s="400"/>
      <c r="I74" s="109"/>
      <c r="J74" s="400" t="s">
        <v>66</v>
      </c>
      <c r="K74" s="400"/>
      <c r="L74" s="400" t="s">
        <v>8</v>
      </c>
      <c r="M74" s="400"/>
      <c r="N74" s="400" t="s">
        <v>9</v>
      </c>
      <c r="O74" s="401"/>
    </row>
    <row r="75" spans="1:15">
      <c r="B75" s="59" t="s">
        <v>75</v>
      </c>
      <c r="C75" s="51" t="s">
        <v>60</v>
      </c>
      <c r="D75" s="94" t="s">
        <v>62</v>
      </c>
      <c r="E75" s="94" t="s">
        <v>63</v>
      </c>
      <c r="F75" s="51" t="s">
        <v>60</v>
      </c>
      <c r="G75" s="94" t="s">
        <v>62</v>
      </c>
      <c r="H75" s="94" t="s">
        <v>63</v>
      </c>
      <c r="I75" s="107"/>
      <c r="J75" s="375"/>
      <c r="K75" s="375"/>
      <c r="L75" s="325" t="s">
        <v>16</v>
      </c>
      <c r="M75" s="325" t="s">
        <v>17</v>
      </c>
      <c r="N75" s="325" t="s">
        <v>16</v>
      </c>
      <c r="O75" s="54" t="s">
        <v>17</v>
      </c>
    </row>
    <row r="76" spans="1:15">
      <c r="B76" s="57" t="s">
        <v>43</v>
      </c>
      <c r="C76" s="111">
        <v>5758.7044980723504</v>
      </c>
      <c r="D76" s="31">
        <v>4171.7840746641696</v>
      </c>
      <c r="E76" s="31">
        <v>2605.2868490898099</v>
      </c>
      <c r="F76" s="111">
        <v>5631.1603436785999</v>
      </c>
      <c r="G76" s="31">
        <v>3637.9650009126199</v>
      </c>
      <c r="H76" s="31">
        <v>2862.9909034056</v>
      </c>
      <c r="I76" s="107"/>
      <c r="J76" s="60" t="s">
        <v>75</v>
      </c>
      <c r="K76" s="47" t="s">
        <v>60</v>
      </c>
      <c r="L76" s="316">
        <f>C80</f>
        <v>5264.3176510559906</v>
      </c>
      <c r="M76" s="316">
        <f>C81</f>
        <v>337.05093282366158</v>
      </c>
      <c r="N76" s="316">
        <f>F80</f>
        <v>5460.6904998028231</v>
      </c>
      <c r="O76" s="317">
        <f>F81</f>
        <v>305.39435242097215</v>
      </c>
    </row>
    <row r="77" spans="1:15">
      <c r="B77" s="57" t="s">
        <v>44</v>
      </c>
      <c r="C77" s="111">
        <v>5413.982172</v>
      </c>
      <c r="D77" s="31">
        <v>4038.5880539999998</v>
      </c>
      <c r="E77" s="31">
        <v>2659.56639</v>
      </c>
      <c r="F77" s="111">
        <v>5883.3947038619399</v>
      </c>
      <c r="G77" s="31">
        <v>4159.0418641411798</v>
      </c>
      <c r="H77" s="31">
        <v>3113.4928476641098</v>
      </c>
      <c r="I77" s="107"/>
      <c r="J77" s="51"/>
      <c r="K77" s="48" t="s">
        <v>62</v>
      </c>
      <c r="L77" s="316">
        <f>D80</f>
        <v>3815.4705948474871</v>
      </c>
      <c r="M77" s="316">
        <f>D81</f>
        <v>292.25585523432136</v>
      </c>
      <c r="N77" s="316">
        <f>G80</f>
        <v>3638.1212276080464</v>
      </c>
      <c r="O77" s="317">
        <f>G81</f>
        <v>300.70858111203489</v>
      </c>
    </row>
    <row r="78" spans="1:15">
      <c r="B78" s="57" t="s">
        <v>45</v>
      </c>
      <c r="C78" s="111">
        <v>4620.2662830956197</v>
      </c>
      <c r="D78" s="31">
        <v>3236.03965587829</v>
      </c>
      <c r="E78" s="31">
        <v>2593.24820754846</v>
      </c>
      <c r="F78" s="111">
        <v>4867.5164518679303</v>
      </c>
      <c r="G78" s="31">
        <v>3117.3568177703401</v>
      </c>
      <c r="H78" s="31">
        <v>2715.75378753314</v>
      </c>
      <c r="I78" s="107"/>
      <c r="J78" s="51"/>
      <c r="K78" s="48" t="s">
        <v>63</v>
      </c>
      <c r="L78" s="316">
        <f>E80</f>
        <v>2619.367148879423</v>
      </c>
      <c r="M78" s="316">
        <f>E81</f>
        <v>20.397846802566981</v>
      </c>
      <c r="N78" s="316">
        <f>H80</f>
        <v>2897.4125128676169</v>
      </c>
      <c r="O78" s="317">
        <f>H81</f>
        <v>116.10013693206612</v>
      </c>
    </row>
    <row r="79" spans="1:15">
      <c r="B79" s="57"/>
      <c r="C79" s="49"/>
      <c r="D79" s="49"/>
      <c r="E79" s="49"/>
      <c r="F79" s="107"/>
      <c r="G79" s="107"/>
      <c r="H79" s="107"/>
      <c r="I79" s="107"/>
      <c r="J79" s="107"/>
      <c r="K79" s="107"/>
      <c r="L79" s="316"/>
      <c r="M79" s="316"/>
      <c r="N79" s="316"/>
      <c r="O79" s="317"/>
    </row>
    <row r="80" spans="1:15">
      <c r="B80" s="57" t="s">
        <v>16</v>
      </c>
      <c r="C80" s="49">
        <f>AVERAGE(C76:C78)</f>
        <v>5264.3176510559906</v>
      </c>
      <c r="D80" s="49">
        <f>AVERAGE(D76:D78)</f>
        <v>3815.4705948474871</v>
      </c>
      <c r="E80" s="49">
        <f>AVERAGE(E76:E78)</f>
        <v>2619.367148879423</v>
      </c>
      <c r="F80" s="49">
        <f>AVERAGE(F76:F78)</f>
        <v>5460.6904998028231</v>
      </c>
      <c r="G80" s="49">
        <f>AVERAGE(G76:G78)</f>
        <v>3638.1212276080464</v>
      </c>
      <c r="H80" s="49">
        <f>AVERAGE(H76:H78)</f>
        <v>2897.4125128676169</v>
      </c>
      <c r="I80" s="107"/>
      <c r="J80" s="107"/>
      <c r="K80" s="107"/>
      <c r="L80" s="316"/>
      <c r="M80" s="316"/>
      <c r="N80" s="316"/>
      <c r="O80" s="317"/>
    </row>
    <row r="81" spans="1:15" ht="17" thickBot="1">
      <c r="B81" s="58" t="s">
        <v>17</v>
      </c>
      <c r="C81" s="50">
        <f>STDEV(C76:C78)/SQRT(COUNT(C76:C78))</f>
        <v>337.05093282366158</v>
      </c>
      <c r="D81" s="50">
        <f>STDEV(D76:D78)/SQRT(COUNT(D76:D78))</f>
        <v>292.25585523432136</v>
      </c>
      <c r="E81" s="50">
        <f>STDEV(E76:E78)/SQRT(COUNT(E76:E78))</f>
        <v>20.397846802566981</v>
      </c>
      <c r="F81" s="50">
        <f>STDEV(F76:F78)/SQRT(COUNT(F76:F78))</f>
        <v>305.39435242097215</v>
      </c>
      <c r="G81" s="50">
        <f>STDEV(G76:G78)/SQRT(COUNT(G76:G78))</f>
        <v>300.70858111203489</v>
      </c>
      <c r="H81" s="50">
        <f>STDEV(H76:H78)/SQRT(COUNT(H76:H78))</f>
        <v>116.10013693206612</v>
      </c>
      <c r="I81" s="110"/>
      <c r="J81" s="110"/>
      <c r="K81" s="110"/>
      <c r="L81" s="322"/>
      <c r="M81" s="322"/>
      <c r="N81" s="322"/>
      <c r="O81" s="154"/>
    </row>
    <row r="83" spans="1:15" ht="25" thickBot="1">
      <c r="A83" s="3" t="s">
        <v>71</v>
      </c>
      <c r="B83" s="108" t="s">
        <v>53</v>
      </c>
    </row>
    <row r="84" spans="1:15" ht="24" customHeight="1">
      <c r="B84" s="55" t="s">
        <v>67</v>
      </c>
      <c r="C84" s="400" t="s">
        <v>8</v>
      </c>
      <c r="D84" s="400"/>
      <c r="E84" s="400"/>
      <c r="F84" s="400" t="s">
        <v>9</v>
      </c>
      <c r="G84" s="400"/>
      <c r="H84" s="400"/>
      <c r="I84" s="109"/>
      <c r="J84" s="400" t="s">
        <v>67</v>
      </c>
      <c r="K84" s="400"/>
      <c r="L84" s="400" t="s">
        <v>8</v>
      </c>
      <c r="M84" s="400"/>
      <c r="N84" s="400" t="s">
        <v>9</v>
      </c>
      <c r="O84" s="401"/>
    </row>
    <row r="85" spans="1:15">
      <c r="B85" s="59" t="s">
        <v>75</v>
      </c>
      <c r="C85" s="51" t="s">
        <v>60</v>
      </c>
      <c r="D85" s="94" t="s">
        <v>62</v>
      </c>
      <c r="E85" s="94" t="s">
        <v>63</v>
      </c>
      <c r="F85" s="51" t="s">
        <v>60</v>
      </c>
      <c r="G85" s="94" t="s">
        <v>62</v>
      </c>
      <c r="H85" s="94" t="s">
        <v>63</v>
      </c>
      <c r="I85" s="107"/>
      <c r="J85" s="375"/>
      <c r="K85" s="375"/>
      <c r="L85" s="325" t="s">
        <v>16</v>
      </c>
      <c r="M85" s="325" t="s">
        <v>17</v>
      </c>
      <c r="N85" s="325" t="s">
        <v>16</v>
      </c>
      <c r="O85" s="54" t="s">
        <v>17</v>
      </c>
    </row>
    <row r="86" spans="1:15">
      <c r="B86" s="57" t="s">
        <v>43</v>
      </c>
      <c r="C86" s="31">
        <v>23.682608783728998</v>
      </c>
      <c r="D86" s="31">
        <v>24.272640824622499</v>
      </c>
      <c r="E86" s="31">
        <v>24.725421022067401</v>
      </c>
      <c r="F86" s="31">
        <v>23.6928294573644</v>
      </c>
      <c r="G86" s="31">
        <v>24.0721769391508</v>
      </c>
      <c r="H86" s="31">
        <v>24.600842044134701</v>
      </c>
      <c r="I86" s="107"/>
      <c r="J86" s="60" t="s">
        <v>75</v>
      </c>
      <c r="K86" s="47" t="s">
        <v>60</v>
      </c>
      <c r="L86" s="316">
        <f>C90</f>
        <v>23.978162954529864</v>
      </c>
      <c r="M86" s="316">
        <f>C91</f>
        <v>0.14778078479541693</v>
      </c>
      <c r="N86" s="316">
        <f>F90</f>
        <v>24.0793703688698</v>
      </c>
      <c r="O86" s="317">
        <f>F91</f>
        <v>0.19327045575269963</v>
      </c>
    </row>
    <row r="87" spans="1:15">
      <c r="B87" s="57" t="s">
        <v>44</v>
      </c>
      <c r="C87" s="31">
        <v>24.127751159999999</v>
      </c>
      <c r="D87" s="31">
        <v>24.424774970000001</v>
      </c>
      <c r="E87" s="31">
        <v>24.72569966</v>
      </c>
      <c r="F87" s="31">
        <v>24.272640824622499</v>
      </c>
      <c r="G87" s="31">
        <v>24.621152729384399</v>
      </c>
      <c r="H87" s="31">
        <v>24.6493539488966</v>
      </c>
      <c r="I87" s="107"/>
      <c r="J87" s="51"/>
      <c r="K87" s="48" t="s">
        <v>62</v>
      </c>
      <c r="L87" s="316">
        <f>D90</f>
        <v>24.398211865725898</v>
      </c>
      <c r="M87" s="316">
        <f>D91</f>
        <v>6.6176854498209953E-2</v>
      </c>
      <c r="N87" s="316">
        <f>G90</f>
        <v>24.431483448879202</v>
      </c>
      <c r="O87" s="317">
        <f>G91</f>
        <v>0.17974629965550937</v>
      </c>
    </row>
    <row r="88" spans="1:15">
      <c r="B88" s="57" t="s">
        <v>45</v>
      </c>
      <c r="C88" s="31">
        <v>24.124128919860599</v>
      </c>
      <c r="D88" s="31">
        <v>24.4972198025552</v>
      </c>
      <c r="E88" s="31">
        <v>24.733222773161799</v>
      </c>
      <c r="F88" s="31">
        <v>24.272640824622499</v>
      </c>
      <c r="G88" s="31">
        <v>24.601120678102401</v>
      </c>
      <c r="H88" s="31">
        <v>25.209437553781299</v>
      </c>
      <c r="I88" s="107"/>
      <c r="J88" s="51"/>
      <c r="K88" s="48" t="s">
        <v>63</v>
      </c>
      <c r="L88" s="316">
        <f>E90</f>
        <v>24.7281144850764</v>
      </c>
      <c r="M88" s="316">
        <f>E91</f>
        <v>2.555410283231942E-3</v>
      </c>
      <c r="N88" s="316">
        <f>H90</f>
        <v>24.819877848937534</v>
      </c>
      <c r="O88" s="317">
        <f>H91</f>
        <v>0.19528263615793592</v>
      </c>
    </row>
    <row r="89" spans="1:15">
      <c r="B89" s="57"/>
      <c r="C89" s="49"/>
      <c r="D89" s="49"/>
      <c r="E89" s="49"/>
      <c r="F89" s="107"/>
      <c r="G89" s="107"/>
      <c r="H89" s="107"/>
      <c r="I89" s="107"/>
      <c r="J89" s="107"/>
      <c r="K89" s="107"/>
      <c r="L89" s="316"/>
      <c r="M89" s="316"/>
      <c r="N89" s="316"/>
      <c r="O89" s="317"/>
    </row>
    <row r="90" spans="1:15">
      <c r="B90" s="57" t="s">
        <v>16</v>
      </c>
      <c r="C90" s="49">
        <f>AVERAGE(C86:C88)</f>
        <v>23.978162954529864</v>
      </c>
      <c r="D90" s="49">
        <f>AVERAGE(D86:D88)</f>
        <v>24.398211865725898</v>
      </c>
      <c r="E90" s="49">
        <f>AVERAGE(E86:E88)</f>
        <v>24.7281144850764</v>
      </c>
      <c r="F90" s="49">
        <f>AVERAGE(F86:F88)</f>
        <v>24.0793703688698</v>
      </c>
      <c r="G90" s="49">
        <f>AVERAGE(G86:G88)</f>
        <v>24.431483448879202</v>
      </c>
      <c r="H90" s="49">
        <f>AVERAGE(H86:H88)</f>
        <v>24.819877848937534</v>
      </c>
      <c r="I90" s="107"/>
      <c r="J90" s="107"/>
      <c r="K90" s="107"/>
      <c r="L90" s="316"/>
      <c r="M90" s="316"/>
      <c r="N90" s="316"/>
      <c r="O90" s="317"/>
    </row>
    <row r="91" spans="1:15" ht="17" thickBot="1">
      <c r="B91" s="58" t="s">
        <v>17</v>
      </c>
      <c r="C91" s="50">
        <f>STDEV(C86:C88)/SQRT(COUNT(C86:C88))</f>
        <v>0.14778078479541693</v>
      </c>
      <c r="D91" s="50">
        <f>STDEV(D86:D88)/SQRT(COUNT(D86:D88))</f>
        <v>6.6176854498209953E-2</v>
      </c>
      <c r="E91" s="50">
        <f>STDEV(E86:E88)/SQRT(COUNT(E86:E88))</f>
        <v>2.555410283231942E-3</v>
      </c>
      <c r="F91" s="50">
        <f>STDEV(F86:F88)/SQRT(COUNT(F86:F88))</f>
        <v>0.19327045575269963</v>
      </c>
      <c r="G91" s="50">
        <f>STDEV(G86:G88)/SQRT(COUNT(G86:G88))</f>
        <v>0.17974629965550937</v>
      </c>
      <c r="H91" s="50">
        <f>STDEV(H86:H88)/SQRT(COUNT(H86:H88))</f>
        <v>0.19528263615793592</v>
      </c>
      <c r="I91" s="110"/>
      <c r="J91" s="110"/>
      <c r="K91" s="110"/>
      <c r="L91" s="322"/>
      <c r="M91" s="322"/>
      <c r="N91" s="322"/>
      <c r="O91" s="154"/>
    </row>
    <row r="93" spans="1:15" ht="25" thickBot="1">
      <c r="A93" s="3" t="s">
        <v>59</v>
      </c>
      <c r="B93" s="108" t="s">
        <v>53</v>
      </c>
    </row>
    <row r="94" spans="1:15" ht="24" customHeight="1">
      <c r="B94" s="55" t="s">
        <v>69</v>
      </c>
      <c r="C94" s="400" t="s">
        <v>8</v>
      </c>
      <c r="D94" s="400"/>
      <c r="E94" s="400"/>
      <c r="F94" s="400" t="s">
        <v>9</v>
      </c>
      <c r="G94" s="400"/>
      <c r="H94" s="400"/>
      <c r="I94" s="109"/>
      <c r="J94" s="400" t="s">
        <v>68</v>
      </c>
      <c r="K94" s="400"/>
      <c r="L94" s="400" t="s">
        <v>8</v>
      </c>
      <c r="M94" s="400"/>
      <c r="N94" s="400" t="s">
        <v>9</v>
      </c>
      <c r="O94" s="401"/>
    </row>
    <row r="95" spans="1:15">
      <c r="B95" s="59" t="s">
        <v>75</v>
      </c>
      <c r="C95" s="51" t="s">
        <v>60</v>
      </c>
      <c r="D95" s="94" t="s">
        <v>62</v>
      </c>
      <c r="E95" s="94" t="s">
        <v>63</v>
      </c>
      <c r="F95" s="51" t="s">
        <v>60</v>
      </c>
      <c r="G95" s="94" t="s">
        <v>62</v>
      </c>
      <c r="H95" s="94" t="s">
        <v>63</v>
      </c>
      <c r="I95" s="107"/>
      <c r="J95" s="375"/>
      <c r="K95" s="375"/>
      <c r="L95" s="325" t="s">
        <v>16</v>
      </c>
      <c r="M95" s="325" t="s">
        <v>17</v>
      </c>
      <c r="N95" s="325" t="s">
        <v>16</v>
      </c>
      <c r="O95" s="54" t="s">
        <v>17</v>
      </c>
    </row>
    <row r="96" spans="1:15">
      <c r="B96" s="57" t="s">
        <v>43</v>
      </c>
      <c r="C96" s="31">
        <v>13.4835934864895</v>
      </c>
      <c r="D96" s="31">
        <v>13.808299964718699</v>
      </c>
      <c r="E96" s="31">
        <v>13.580719805611601</v>
      </c>
      <c r="F96" s="31">
        <v>12.788093514854801</v>
      </c>
      <c r="G96" s="31">
        <v>13.5702781741488</v>
      </c>
      <c r="H96" s="31">
        <v>12.966741388710901</v>
      </c>
      <c r="I96" s="107"/>
      <c r="J96" s="60" t="s">
        <v>75</v>
      </c>
      <c r="K96" s="47" t="s">
        <v>60</v>
      </c>
      <c r="L96" s="316">
        <f>C106-C106</f>
        <v>0</v>
      </c>
      <c r="M96" s="316">
        <f>C107</f>
        <v>0.23328998301490445</v>
      </c>
      <c r="N96" s="316">
        <f>F106-F106</f>
        <v>0</v>
      </c>
      <c r="O96" s="317">
        <f>F107</f>
        <v>0.32557864486802623</v>
      </c>
    </row>
    <row r="97" spans="1:15">
      <c r="B97" s="57" t="s">
        <v>44</v>
      </c>
      <c r="C97" s="31">
        <v>13.411756159999999</v>
      </c>
      <c r="D97" s="31">
        <v>13.80588094</v>
      </c>
      <c r="E97" s="31">
        <v>12.746727400000001</v>
      </c>
      <c r="F97" s="31">
        <v>13.416846101787501</v>
      </c>
      <c r="G97" s="31">
        <v>13.4546853580249</v>
      </c>
      <c r="H97" s="31">
        <v>13.689282155767099</v>
      </c>
      <c r="I97" s="107"/>
      <c r="J97" s="51"/>
      <c r="K97" s="48" t="s">
        <v>62</v>
      </c>
      <c r="L97" s="316">
        <f>D106</f>
        <v>0.50612968956986693</v>
      </c>
      <c r="M97" s="316">
        <f>D107</f>
        <v>0.14807629988286541</v>
      </c>
      <c r="N97" s="316">
        <f>G106</f>
        <v>0.41167970762823342</v>
      </c>
      <c r="O97" s="317">
        <f>G107</f>
        <v>0.21488048145553318</v>
      </c>
    </row>
    <row r="98" spans="1:15">
      <c r="B98" s="57" t="s">
        <v>45</v>
      </c>
      <c r="C98" s="31">
        <v>14.1447741665725</v>
      </c>
      <c r="D98" s="31">
        <v>14.944331977052901</v>
      </c>
      <c r="E98" s="31">
        <v>14.299283580229799</v>
      </c>
      <c r="F98" s="31">
        <v>13.913343241272299</v>
      </c>
      <c r="G98" s="31">
        <v>14.3283584486256</v>
      </c>
      <c r="H98" s="31">
        <v>13.583095200315</v>
      </c>
      <c r="I98" s="107"/>
      <c r="J98" s="51"/>
      <c r="K98" s="48" t="s">
        <v>63</v>
      </c>
      <c r="L98" s="316">
        <f>E106</f>
        <v>-0.13779767574019944</v>
      </c>
      <c r="M98" s="316">
        <f>E107</f>
        <v>0.26413548735572012</v>
      </c>
      <c r="N98" s="316">
        <f>H106</f>
        <v>4.0278628959466545E-2</v>
      </c>
      <c r="O98" s="317">
        <f>H107</f>
        <v>0.18723119889806936</v>
      </c>
    </row>
    <row r="99" spans="1:15">
      <c r="B99" s="57"/>
      <c r="C99" s="49"/>
      <c r="D99" s="49"/>
      <c r="E99" s="49"/>
      <c r="F99" s="107"/>
      <c r="G99" s="107"/>
      <c r="H99" s="107"/>
      <c r="I99" s="107"/>
      <c r="J99" s="107"/>
      <c r="K99" s="107"/>
      <c r="L99" s="316"/>
      <c r="M99" s="316"/>
      <c r="N99" s="316"/>
      <c r="O99" s="317"/>
    </row>
    <row r="100" spans="1:15">
      <c r="B100" s="56" t="s">
        <v>68</v>
      </c>
      <c r="C100" s="375" t="s">
        <v>8</v>
      </c>
      <c r="D100" s="375"/>
      <c r="E100" s="375"/>
      <c r="F100" s="375" t="s">
        <v>9</v>
      </c>
      <c r="G100" s="375"/>
      <c r="H100" s="375"/>
      <c r="I100" s="107"/>
      <c r="J100" s="107"/>
      <c r="K100" s="107"/>
      <c r="L100" s="316"/>
      <c r="M100" s="316"/>
      <c r="N100" s="316"/>
      <c r="O100" s="317"/>
    </row>
    <row r="101" spans="1:15">
      <c r="B101" s="56" t="s">
        <v>61</v>
      </c>
      <c r="C101" s="51" t="s">
        <v>60</v>
      </c>
      <c r="D101" s="94" t="s">
        <v>62</v>
      </c>
      <c r="E101" s="94" t="s">
        <v>63</v>
      </c>
      <c r="F101" s="51" t="s">
        <v>60</v>
      </c>
      <c r="G101" s="94" t="s">
        <v>62</v>
      </c>
      <c r="H101" s="94" t="s">
        <v>63</v>
      </c>
      <c r="I101" s="107"/>
      <c r="J101" s="107"/>
      <c r="K101" s="107"/>
      <c r="L101" s="316"/>
      <c r="M101" s="316"/>
      <c r="N101" s="316"/>
      <c r="O101" s="317"/>
    </row>
    <row r="102" spans="1:15">
      <c r="B102" s="57" t="s">
        <v>43</v>
      </c>
      <c r="C102" s="49">
        <f>C96-AVERAGE(C96:C98)</f>
        <v>-0.19644778453116452</v>
      </c>
      <c r="D102" s="49">
        <f>D96-C96</f>
        <v>0.32470647822919929</v>
      </c>
      <c r="E102" s="49">
        <f>E96-C96</f>
        <v>9.7126319122100568E-2</v>
      </c>
      <c r="F102" s="49">
        <f>F96-AVERAGE(F96:F98)</f>
        <v>-0.58466743778340025</v>
      </c>
      <c r="G102" s="49">
        <f>G96-F96</f>
        <v>0.78218465929399983</v>
      </c>
      <c r="H102" s="49">
        <f>H96-F96</f>
        <v>0.17864787385610015</v>
      </c>
      <c r="I102" s="107"/>
      <c r="J102" s="107"/>
      <c r="K102" s="107"/>
      <c r="L102" s="316"/>
      <c r="M102" s="316"/>
      <c r="N102" s="316"/>
      <c r="O102" s="317"/>
    </row>
    <row r="103" spans="1:15">
      <c r="B103" s="57" t="s">
        <v>44</v>
      </c>
      <c r="C103" s="49">
        <f>C97-AVERAGE(C96:C98)</f>
        <v>-0.26828511102066521</v>
      </c>
      <c r="D103" s="49">
        <f>D97-C97</f>
        <v>0.39412478000000029</v>
      </c>
      <c r="E103" s="49">
        <f>E97-C97</f>
        <v>-0.66502875999999844</v>
      </c>
      <c r="F103" s="49">
        <f>F97-AVERAGE(F96:F98)</f>
        <v>4.4085149149299951E-2</v>
      </c>
      <c r="G103" s="49">
        <f>G97-F97</f>
        <v>3.7839256237399255E-2</v>
      </c>
      <c r="H103" s="49">
        <f>H97-F97</f>
        <v>0.27243605397959847</v>
      </c>
      <c r="I103" s="107"/>
      <c r="J103" s="107"/>
      <c r="K103" s="107"/>
      <c r="L103" s="316"/>
      <c r="M103" s="316"/>
      <c r="N103" s="316"/>
      <c r="O103" s="317"/>
    </row>
    <row r="104" spans="1:15">
      <c r="B104" s="57" t="s">
        <v>45</v>
      </c>
      <c r="C104" s="49">
        <f>C98-AVERAGE(C96:C98)</f>
        <v>0.46473289555183506</v>
      </c>
      <c r="D104" s="49">
        <f>D98-C98</f>
        <v>0.79955781048040109</v>
      </c>
      <c r="E104" s="49">
        <f>E98-C98</f>
        <v>0.15450941365729953</v>
      </c>
      <c r="F104" s="49">
        <f>F98-AVERAGE(F96:F98)</f>
        <v>0.54058228863409852</v>
      </c>
      <c r="G104" s="49">
        <f>G98-F98</f>
        <v>0.41501520735330111</v>
      </c>
      <c r="H104" s="49">
        <f>H98-F98</f>
        <v>-0.33024804095729898</v>
      </c>
      <c r="I104" s="107"/>
      <c r="J104" s="107"/>
      <c r="K104" s="107"/>
      <c r="L104" s="316"/>
      <c r="M104" s="316"/>
      <c r="N104" s="316"/>
      <c r="O104" s="317"/>
    </row>
    <row r="105" spans="1:15">
      <c r="B105" s="57"/>
      <c r="C105" s="49"/>
      <c r="D105" s="49"/>
      <c r="E105" s="49"/>
      <c r="F105" s="107"/>
      <c r="G105" s="107"/>
      <c r="H105" s="107"/>
      <c r="I105" s="107"/>
      <c r="J105" s="107"/>
      <c r="K105" s="107"/>
      <c r="L105" s="316"/>
      <c r="M105" s="316"/>
      <c r="N105" s="316"/>
      <c r="O105" s="317"/>
    </row>
    <row r="106" spans="1:15">
      <c r="B106" s="57" t="s">
        <v>16</v>
      </c>
      <c r="C106" s="49">
        <f>AVERAGE(C102:C104)</f>
        <v>1.7763568394002505E-15</v>
      </c>
      <c r="D106" s="49">
        <f>AVERAGE(D102:D104)</f>
        <v>0.50612968956986693</v>
      </c>
      <c r="E106" s="49">
        <f>AVERAGE(E102:E104)</f>
        <v>-0.13779767574019944</v>
      </c>
      <c r="F106" s="49">
        <f>AVERAGE(F102:F104)</f>
        <v>-5.9211894646675012E-16</v>
      </c>
      <c r="G106" s="49">
        <f>AVERAGE(G102:G104)</f>
        <v>0.41167970762823342</v>
      </c>
      <c r="H106" s="49">
        <f>AVERAGE(H102:H104)</f>
        <v>4.0278628959466545E-2</v>
      </c>
      <c r="I106" s="107"/>
      <c r="J106" s="107"/>
      <c r="K106" s="107"/>
      <c r="L106" s="316"/>
      <c r="M106" s="316"/>
      <c r="N106" s="316"/>
      <c r="O106" s="317"/>
    </row>
    <row r="107" spans="1:15" ht="17" thickBot="1">
      <c r="B107" s="58" t="s">
        <v>17</v>
      </c>
      <c r="C107" s="50">
        <f>STDEV(C102:C104)/SQRT(COUNT(C102:C104))</f>
        <v>0.23328998301490445</v>
      </c>
      <c r="D107" s="50">
        <f>STDEV(D102:D104)/SQRT(COUNT(D102:D104))</f>
        <v>0.14807629988286541</v>
      </c>
      <c r="E107" s="50">
        <f>STDEV(E102:E104)/SQRT(COUNT(E102:E104))</f>
        <v>0.26413548735572012</v>
      </c>
      <c r="F107" s="50">
        <f>STDEV(F102:F104)/SQRT(COUNT(F102:F104))</f>
        <v>0.32557864486802623</v>
      </c>
      <c r="G107" s="50">
        <f>STDEV(G102:G104)/SQRT(COUNT(G102:G104))</f>
        <v>0.21488048145553318</v>
      </c>
      <c r="H107" s="50">
        <f>STDEV(H102:H104)/SQRT(COUNT(H102:H104))</f>
        <v>0.18723119889806936</v>
      </c>
      <c r="I107" s="110"/>
      <c r="J107" s="110"/>
      <c r="K107" s="110"/>
      <c r="L107" s="322"/>
      <c r="M107" s="322"/>
      <c r="N107" s="322"/>
      <c r="O107" s="154"/>
    </row>
    <row r="109" spans="1:15" ht="24">
      <c r="A109" s="3"/>
    </row>
    <row r="116" spans="1:1" ht="24">
      <c r="A116" s="3"/>
    </row>
    <row r="123" spans="1:1" ht="24">
      <c r="A123" s="3"/>
    </row>
    <row r="130" spans="1:1" ht="24">
      <c r="A130" s="3"/>
    </row>
  </sheetData>
  <mergeCells count="51">
    <mergeCell ref="C22:E22"/>
    <mergeCell ref="F22:H22"/>
    <mergeCell ref="J22:K23"/>
    <mergeCell ref="C12:E12"/>
    <mergeCell ref="F12:H12"/>
    <mergeCell ref="J12:K13"/>
    <mergeCell ref="L12:M12"/>
    <mergeCell ref="N12:O12"/>
    <mergeCell ref="C2:E2"/>
    <mergeCell ref="F2:H2"/>
    <mergeCell ref="J2:K3"/>
    <mergeCell ref="L2:M2"/>
    <mergeCell ref="N2:O2"/>
    <mergeCell ref="J58:K59"/>
    <mergeCell ref="L58:M58"/>
    <mergeCell ref="N58:O58"/>
    <mergeCell ref="L22:M22"/>
    <mergeCell ref="N22:O22"/>
    <mergeCell ref="J48:K49"/>
    <mergeCell ref="L48:M48"/>
    <mergeCell ref="N48:O48"/>
    <mergeCell ref="J38:K39"/>
    <mergeCell ref="L38:M38"/>
    <mergeCell ref="N38:O38"/>
    <mergeCell ref="J94:K95"/>
    <mergeCell ref="L94:M94"/>
    <mergeCell ref="N94:O94"/>
    <mergeCell ref="C74:E74"/>
    <mergeCell ref="F74:H74"/>
    <mergeCell ref="J74:K75"/>
    <mergeCell ref="L74:M74"/>
    <mergeCell ref="N74:O74"/>
    <mergeCell ref="C84:E84"/>
    <mergeCell ref="F84:H84"/>
    <mergeCell ref="J84:K85"/>
    <mergeCell ref="L84:M84"/>
    <mergeCell ref="N84:O84"/>
    <mergeCell ref="C28:E28"/>
    <mergeCell ref="F28:H28"/>
    <mergeCell ref="C64:E64"/>
    <mergeCell ref="F64:H64"/>
    <mergeCell ref="C100:E100"/>
    <mergeCell ref="F100:H100"/>
    <mergeCell ref="C94:E94"/>
    <mergeCell ref="F94:H94"/>
    <mergeCell ref="C48:E48"/>
    <mergeCell ref="F48:H48"/>
    <mergeCell ref="C38:E38"/>
    <mergeCell ref="F38:H38"/>
    <mergeCell ref="C58:E58"/>
    <mergeCell ref="F58:H58"/>
  </mergeCells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9712C4E-07AC-0A47-9FF0-2CA22708827A}">
  <dimension ref="A1:K23"/>
  <sheetViews>
    <sheetView workbookViewId="0">
      <selection activeCell="E32" sqref="E32"/>
    </sheetView>
  </sheetViews>
  <sheetFormatPr baseColWidth="10" defaultRowHeight="16"/>
  <cols>
    <col min="1" max="1" width="30.1640625" customWidth="1"/>
    <col min="2" max="2" width="17.6640625" customWidth="1"/>
    <col min="6" max="6" width="17.6640625" customWidth="1"/>
    <col min="9" max="9" width="20.6640625" customWidth="1"/>
  </cols>
  <sheetData>
    <row r="1" spans="1:11" ht="25" thickBot="1">
      <c r="A1" s="3" t="s">
        <v>176</v>
      </c>
      <c r="B1" s="210" t="s">
        <v>39</v>
      </c>
    </row>
    <row r="2" spans="1:11">
      <c r="A2" s="30"/>
      <c r="B2" s="402" t="s">
        <v>76</v>
      </c>
      <c r="C2" s="403"/>
      <c r="D2" s="404"/>
      <c r="E2" s="216"/>
      <c r="F2" s="402" t="s">
        <v>177</v>
      </c>
      <c r="G2" s="403"/>
      <c r="H2" s="403"/>
      <c r="I2" s="403"/>
      <c r="J2" s="403"/>
      <c r="K2" s="404"/>
    </row>
    <row r="3" spans="1:11" ht="17" thickBot="1">
      <c r="A3" s="30"/>
      <c r="B3" s="405"/>
      <c r="C3" s="406"/>
      <c r="D3" s="407"/>
      <c r="E3" s="217"/>
      <c r="F3" s="405"/>
      <c r="G3" s="406"/>
      <c r="H3" s="406"/>
      <c r="I3" s="406"/>
      <c r="J3" s="406"/>
      <c r="K3" s="407"/>
    </row>
    <row r="4" spans="1:11">
      <c r="A4" s="30"/>
      <c r="B4" s="218"/>
      <c r="C4" s="219" t="s">
        <v>96</v>
      </c>
      <c r="D4" s="220" t="s">
        <v>77</v>
      </c>
      <c r="E4" s="217"/>
      <c r="F4" s="221"/>
      <c r="G4" s="219" t="s">
        <v>96</v>
      </c>
      <c r="H4" s="219"/>
      <c r="I4" s="217"/>
      <c r="J4" s="217"/>
      <c r="K4" s="222"/>
    </row>
    <row r="5" spans="1:11">
      <c r="A5" s="30"/>
      <c r="B5" s="221" t="s">
        <v>178</v>
      </c>
      <c r="C5" s="223">
        <v>28</v>
      </c>
      <c r="D5" s="224">
        <v>24.18</v>
      </c>
      <c r="E5" s="217"/>
      <c r="F5" s="221" t="s">
        <v>178</v>
      </c>
      <c r="G5" s="225">
        <v>7.6679999999999998E-2</v>
      </c>
      <c r="H5" s="225"/>
      <c r="I5" s="217"/>
      <c r="J5" s="217"/>
      <c r="K5" s="222"/>
    </row>
    <row r="6" spans="1:11">
      <c r="A6" s="30"/>
      <c r="B6" s="221"/>
      <c r="C6" s="223">
        <v>28.06</v>
      </c>
      <c r="D6" s="224">
        <v>24.42</v>
      </c>
      <c r="E6" s="217"/>
      <c r="F6" s="221"/>
      <c r="G6" s="225">
        <v>7.3903999999999997E-2</v>
      </c>
      <c r="H6" s="225"/>
      <c r="I6" s="217"/>
      <c r="J6" s="217"/>
      <c r="K6" s="222"/>
    </row>
    <row r="7" spans="1:11">
      <c r="A7" s="30"/>
      <c r="B7" s="221" t="s">
        <v>179</v>
      </c>
      <c r="C7" s="223">
        <v>28.04</v>
      </c>
      <c r="D7" s="224">
        <v>24.5</v>
      </c>
      <c r="E7" s="217"/>
      <c r="F7" s="221" t="s">
        <v>179</v>
      </c>
      <c r="G7" s="225">
        <v>8.7989999999999999E-2</v>
      </c>
      <c r="H7" s="225"/>
      <c r="I7" s="217"/>
      <c r="J7" s="217"/>
      <c r="K7" s="222"/>
    </row>
    <row r="8" spans="1:11">
      <c r="A8" s="30"/>
      <c r="B8" s="226"/>
      <c r="C8" s="223">
        <v>28.22</v>
      </c>
      <c r="D8" s="224">
        <v>24.58</v>
      </c>
      <c r="E8" s="217"/>
      <c r="F8" s="226"/>
      <c r="G8" s="225">
        <v>7.7879000000000004E-2</v>
      </c>
      <c r="H8" s="225"/>
      <c r="I8" s="227"/>
      <c r="J8" s="228" t="s">
        <v>16</v>
      </c>
      <c r="K8" s="229" t="s">
        <v>49</v>
      </c>
    </row>
    <row r="9" spans="1:11">
      <c r="A9" s="30"/>
      <c r="B9" s="221" t="s">
        <v>180</v>
      </c>
      <c r="C9" s="223">
        <v>28.12</v>
      </c>
      <c r="D9" s="224">
        <v>24.19</v>
      </c>
      <c r="E9" s="217"/>
      <c r="F9" s="221" t="s">
        <v>180</v>
      </c>
      <c r="G9" s="225">
        <v>6.6948999999999995E-2</v>
      </c>
      <c r="H9" s="225"/>
      <c r="I9" s="230" t="s">
        <v>178</v>
      </c>
      <c r="J9" s="278">
        <f>AVERAGE(G5:G6)</f>
        <v>7.5291999999999998E-2</v>
      </c>
      <c r="K9" s="279">
        <f>STDEV(G5:G6)</f>
        <v>1.9629284245738562E-3</v>
      </c>
    </row>
    <row r="10" spans="1:11">
      <c r="A10" s="30"/>
      <c r="B10" s="221"/>
      <c r="C10" s="223">
        <v>28.33</v>
      </c>
      <c r="D10" s="224">
        <v>24.24</v>
      </c>
      <c r="E10" s="217"/>
      <c r="F10" s="221"/>
      <c r="G10" s="225">
        <v>5.7805000000000002E-2</v>
      </c>
      <c r="H10" s="225"/>
      <c r="I10" s="230" t="s">
        <v>179</v>
      </c>
      <c r="J10" s="278">
        <f>AVERAGE(G7:G8)</f>
        <v>8.2934499999999994E-2</v>
      </c>
      <c r="K10" s="279">
        <f>STDEV(G7:G8)</f>
        <v>7.1495566645771785E-3</v>
      </c>
    </row>
    <row r="11" spans="1:11">
      <c r="A11" s="30"/>
      <c r="B11" s="221" t="s">
        <v>181</v>
      </c>
      <c r="C11" s="223">
        <v>27.21</v>
      </c>
      <c r="D11" s="224">
        <v>24.36</v>
      </c>
      <c r="E11" s="217"/>
      <c r="F11" s="221" t="s">
        <v>181</v>
      </c>
      <c r="G11" s="225">
        <v>0.152029</v>
      </c>
      <c r="H11" s="225"/>
      <c r="I11" s="230" t="s">
        <v>180</v>
      </c>
      <c r="J11" s="278">
        <f>AVERAGE(G9:G10)</f>
        <v>6.2377000000000002E-2</v>
      </c>
      <c r="K11" s="279">
        <f>STDEV(G9:G10)</f>
        <v>6.4657844071697853E-3</v>
      </c>
    </row>
    <row r="12" spans="1:11">
      <c r="A12" s="30"/>
      <c r="B12" s="226"/>
      <c r="C12" s="223">
        <v>27.11</v>
      </c>
      <c r="D12" s="224">
        <v>24.62</v>
      </c>
      <c r="E12" s="217"/>
      <c r="F12" s="226"/>
      <c r="G12" s="225">
        <v>0.16239400000000001</v>
      </c>
      <c r="H12" s="225"/>
      <c r="I12" s="230" t="s">
        <v>181</v>
      </c>
      <c r="J12" s="278">
        <f>AVERAGE(G11:G12)</f>
        <v>0.1572115</v>
      </c>
      <c r="K12" s="279">
        <f>STDEV(G11:G12)</f>
        <v>7.3291617869985738E-3</v>
      </c>
    </row>
    <row r="13" spans="1:11">
      <c r="A13" s="30"/>
      <c r="B13" s="221" t="s">
        <v>182</v>
      </c>
      <c r="C13" s="223">
        <v>26.65</v>
      </c>
      <c r="D13" s="224">
        <v>26.52</v>
      </c>
      <c r="E13" s="217"/>
      <c r="F13" s="221" t="s">
        <v>182</v>
      </c>
      <c r="G13" s="225">
        <v>0.86158400000000002</v>
      </c>
      <c r="H13" s="225"/>
      <c r="I13" s="230" t="s">
        <v>182</v>
      </c>
      <c r="J13" s="278">
        <f>AVERAGE(G13:G14)</f>
        <v>0.91080500000000009</v>
      </c>
      <c r="K13" s="279">
        <f>STDEV(G13:G14)</f>
        <v>6.9609005753566128E-2</v>
      </c>
    </row>
    <row r="14" spans="1:11">
      <c r="A14" s="30"/>
      <c r="B14" s="221"/>
      <c r="C14" s="223">
        <v>26.5</v>
      </c>
      <c r="D14" s="224">
        <v>26.36</v>
      </c>
      <c r="E14" s="217"/>
      <c r="F14" s="221"/>
      <c r="G14" s="225">
        <v>0.96002600000000005</v>
      </c>
      <c r="H14" s="225"/>
      <c r="I14" s="230" t="s">
        <v>183</v>
      </c>
      <c r="J14" s="278">
        <f>AVERAGE(G15:G16)</f>
        <v>0.4120415</v>
      </c>
      <c r="K14" s="279">
        <f>STDEV(G15:G16)</f>
        <v>1.0111626970967929E-4</v>
      </c>
    </row>
    <row r="15" spans="1:11">
      <c r="A15" s="30"/>
      <c r="B15" s="221" t="s">
        <v>183</v>
      </c>
      <c r="C15" s="223">
        <v>26.62</v>
      </c>
      <c r="D15" s="224">
        <v>25.42</v>
      </c>
      <c r="E15" s="217"/>
      <c r="F15" s="221" t="s">
        <v>183</v>
      </c>
      <c r="G15" s="225">
        <v>0.41197</v>
      </c>
      <c r="H15" s="225"/>
      <c r="I15" s="230" t="s">
        <v>184</v>
      </c>
      <c r="J15" s="278">
        <f>AVERAGE(G17:G18)</f>
        <v>0.66435</v>
      </c>
      <c r="K15" s="279">
        <f>STDEV(G17:G18)</f>
        <v>4.6336707371154522E-2</v>
      </c>
    </row>
    <row r="16" spans="1:11">
      <c r="A16" s="30"/>
      <c r="B16" s="226"/>
      <c r="C16" s="223">
        <v>26.62</v>
      </c>
      <c r="D16" s="224">
        <v>25.26</v>
      </c>
      <c r="E16" s="217"/>
      <c r="F16" s="226"/>
      <c r="G16" s="225">
        <v>0.41211300000000001</v>
      </c>
      <c r="H16" s="225"/>
      <c r="I16" s="231" t="s">
        <v>185</v>
      </c>
      <c r="J16" s="278">
        <f>AVERAGE(G19:G20)</f>
        <v>9.6481999999999998E-2</v>
      </c>
      <c r="K16" s="279">
        <f>STDEV(G19:G20)</f>
        <v>1.322148259462606E-2</v>
      </c>
    </row>
    <row r="17" spans="1:11">
      <c r="A17" s="30"/>
      <c r="B17" s="221" t="s">
        <v>184</v>
      </c>
      <c r="C17" s="223">
        <v>27.03</v>
      </c>
      <c r="D17" s="224">
        <v>26.41</v>
      </c>
      <c r="E17" s="217"/>
      <c r="F17" s="221" t="s">
        <v>184</v>
      </c>
      <c r="G17" s="225">
        <v>0.63158499999999995</v>
      </c>
      <c r="H17" s="225"/>
      <c r="I17" s="231" t="s">
        <v>186</v>
      </c>
      <c r="J17" s="278">
        <f>AVERAGE(G21:G22)</f>
        <v>8.5022500000000001E-2</v>
      </c>
      <c r="K17" s="279">
        <f>STDEV(G21:G22)</f>
        <v>3.6522065248285199E-3</v>
      </c>
    </row>
    <row r="18" spans="1:11">
      <c r="A18" s="30"/>
      <c r="B18" s="221"/>
      <c r="C18" s="223">
        <v>26.89</v>
      </c>
      <c r="D18" s="224">
        <v>26.33</v>
      </c>
      <c r="E18" s="217"/>
      <c r="F18" s="221"/>
      <c r="G18" s="225">
        <v>0.69711500000000004</v>
      </c>
      <c r="H18" s="225"/>
      <c r="I18" s="230"/>
      <c r="J18" s="232"/>
      <c r="K18" s="233"/>
    </row>
    <row r="19" spans="1:11">
      <c r="A19" s="30"/>
      <c r="B19" s="226" t="s">
        <v>185</v>
      </c>
      <c r="C19" s="223">
        <v>28.69</v>
      </c>
      <c r="D19" s="224">
        <v>25.05</v>
      </c>
      <c r="E19" s="217"/>
      <c r="F19" s="226" t="s">
        <v>185</v>
      </c>
      <c r="G19" s="225">
        <v>8.7133000000000002E-2</v>
      </c>
      <c r="H19" s="225"/>
      <c r="I19" s="230"/>
      <c r="J19" s="232"/>
      <c r="K19" s="233"/>
    </row>
    <row r="20" spans="1:11">
      <c r="A20" s="30"/>
      <c r="B20" s="226"/>
      <c r="C20" s="223">
        <v>28.41</v>
      </c>
      <c r="D20" s="224">
        <v>25.28</v>
      </c>
      <c r="E20" s="217"/>
      <c r="F20" s="226"/>
      <c r="G20" s="225">
        <v>0.10583099999999999</v>
      </c>
      <c r="H20" s="225"/>
      <c r="I20" s="217"/>
      <c r="J20" s="217"/>
      <c r="K20" s="222"/>
    </row>
    <row r="21" spans="1:11">
      <c r="A21" s="30"/>
      <c r="B21" s="226" t="s">
        <v>186</v>
      </c>
      <c r="C21" s="223">
        <v>28.9</v>
      </c>
      <c r="D21" s="224">
        <v>25.3</v>
      </c>
      <c r="E21" s="217"/>
      <c r="F21" s="226" t="s">
        <v>186</v>
      </c>
      <c r="G21" s="225">
        <v>8.2439999999999999E-2</v>
      </c>
      <c r="H21" s="225"/>
      <c r="I21" s="230"/>
      <c r="J21" s="232"/>
      <c r="K21" s="233"/>
    </row>
    <row r="22" spans="1:11" ht="17" thickBot="1">
      <c r="A22" s="30"/>
      <c r="B22" s="234"/>
      <c r="C22" s="235">
        <v>28.81</v>
      </c>
      <c r="D22" s="236">
        <v>25.31</v>
      </c>
      <c r="E22" s="217"/>
      <c r="F22" s="237"/>
      <c r="G22" s="238">
        <v>8.7605000000000002E-2</v>
      </c>
      <c r="H22" s="238"/>
      <c r="I22" s="239"/>
      <c r="J22" s="240"/>
      <c r="K22" s="241"/>
    </row>
    <row r="23" spans="1:11">
      <c r="A23" s="30"/>
    </row>
  </sheetData>
  <mergeCells count="2">
    <mergeCell ref="B2:D3"/>
    <mergeCell ref="F2:K3"/>
  </mergeCells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409413D-A1C5-BD46-91EA-1E69AF330C6A}">
  <dimension ref="A1:AD620"/>
  <sheetViews>
    <sheetView workbookViewId="0">
      <selection activeCell="A855" sqref="A855"/>
    </sheetView>
  </sheetViews>
  <sheetFormatPr baseColWidth="10" defaultRowHeight="16"/>
  <cols>
    <col min="1" max="1" width="30.1640625" style="31" customWidth="1"/>
    <col min="2" max="2" width="20.33203125" style="31" customWidth="1"/>
    <col min="3" max="16384" width="10.83203125" style="31"/>
  </cols>
  <sheetData>
    <row r="1" spans="1:10" s="111" customFormat="1" ht="24" customHeight="1" thickBot="1">
      <c r="A1" s="3" t="s">
        <v>193</v>
      </c>
      <c r="B1" s="364" t="s">
        <v>169</v>
      </c>
    </row>
    <row r="2" spans="1:10" ht="20" customHeight="1">
      <c r="A2" s="30"/>
      <c r="B2" s="18"/>
      <c r="C2" s="378" t="s">
        <v>140</v>
      </c>
      <c r="D2" s="378"/>
      <c r="E2" s="378" t="s">
        <v>141</v>
      </c>
      <c r="F2" s="378"/>
      <c r="G2" s="351"/>
      <c r="H2" s="109"/>
      <c r="I2" s="109"/>
      <c r="J2" s="343"/>
    </row>
    <row r="3" spans="1:10">
      <c r="A3" s="30"/>
      <c r="B3" s="131" t="s">
        <v>168</v>
      </c>
      <c r="C3" s="352" t="s">
        <v>4</v>
      </c>
      <c r="D3" s="9" t="s">
        <v>5</v>
      </c>
      <c r="E3" s="352" t="s">
        <v>4</v>
      </c>
      <c r="F3" s="9" t="s">
        <v>5</v>
      </c>
      <c r="G3" s="352"/>
      <c r="H3" s="107"/>
      <c r="I3" s="107"/>
      <c r="J3" s="344"/>
    </row>
    <row r="4" spans="1:10">
      <c r="A4" s="30"/>
      <c r="B4" s="131">
        <v>1</v>
      </c>
      <c r="C4" s="107">
        <v>3800000</v>
      </c>
      <c r="D4" s="107">
        <v>5000000</v>
      </c>
      <c r="E4" s="107">
        <v>118000</v>
      </c>
      <c r="F4" s="107">
        <v>20000</v>
      </c>
      <c r="G4" s="107"/>
      <c r="H4" s="107"/>
      <c r="I4" s="107"/>
      <c r="J4" s="344"/>
    </row>
    <row r="5" spans="1:10">
      <c r="A5" s="30"/>
      <c r="B5" s="131">
        <v>2</v>
      </c>
      <c r="C5" s="107">
        <v>4160000</v>
      </c>
      <c r="D5" s="107">
        <v>5100000</v>
      </c>
      <c r="E5" s="107">
        <v>38000</v>
      </c>
      <c r="F5" s="107">
        <v>56000</v>
      </c>
      <c r="G5" s="107"/>
      <c r="H5" s="107"/>
      <c r="I5" s="107"/>
      <c r="J5" s="344"/>
    </row>
    <row r="6" spans="1:10">
      <c r="A6" s="30"/>
      <c r="B6" s="131">
        <v>3</v>
      </c>
      <c r="C6" s="107">
        <v>4500000</v>
      </c>
      <c r="D6" s="107">
        <v>4800000</v>
      </c>
      <c r="E6" s="107">
        <v>180000</v>
      </c>
      <c r="F6" s="107">
        <v>30000</v>
      </c>
      <c r="G6" s="107"/>
      <c r="H6" s="107"/>
      <c r="I6" s="107"/>
      <c r="J6" s="344"/>
    </row>
    <row r="7" spans="1:10">
      <c r="A7" s="30"/>
      <c r="B7" s="131">
        <v>4</v>
      </c>
      <c r="C7" s="107">
        <v>3280000</v>
      </c>
      <c r="D7" s="107">
        <v>3960000</v>
      </c>
      <c r="E7" s="107">
        <v>19000</v>
      </c>
      <c r="F7" s="107">
        <v>16000</v>
      </c>
      <c r="G7" s="107"/>
      <c r="H7" s="107"/>
      <c r="I7" s="107"/>
      <c r="J7" s="344"/>
    </row>
    <row r="8" spans="1:10">
      <c r="A8" s="30"/>
      <c r="B8" s="131">
        <v>5</v>
      </c>
      <c r="C8" s="107">
        <v>5000000</v>
      </c>
      <c r="D8" s="107">
        <v>4200000</v>
      </c>
      <c r="E8" s="107">
        <v>20000</v>
      </c>
      <c r="F8" s="107">
        <v>32000</v>
      </c>
      <c r="G8" s="107"/>
      <c r="H8" s="107"/>
      <c r="I8" s="107"/>
      <c r="J8" s="344"/>
    </row>
    <row r="9" spans="1:10" ht="19">
      <c r="A9" s="30"/>
      <c r="B9" s="131">
        <v>6</v>
      </c>
      <c r="C9" s="107">
        <v>5000000</v>
      </c>
      <c r="D9" s="107">
        <v>4000000</v>
      </c>
      <c r="E9" s="107">
        <v>19000</v>
      </c>
      <c r="F9" s="107">
        <v>18000</v>
      </c>
      <c r="G9" s="107"/>
      <c r="H9" s="352"/>
      <c r="I9" s="379" t="s">
        <v>187</v>
      </c>
      <c r="J9" s="380"/>
    </row>
    <row r="10" spans="1:10" ht="19">
      <c r="A10" s="30"/>
      <c r="B10" s="131"/>
      <c r="C10" s="379" t="s">
        <v>188</v>
      </c>
      <c r="D10" s="379"/>
      <c r="E10" s="379" t="s">
        <v>189</v>
      </c>
      <c r="F10" s="379"/>
      <c r="G10" s="352"/>
      <c r="H10" s="352"/>
      <c r="I10" s="352" t="s">
        <v>16</v>
      </c>
      <c r="J10" s="353" t="s">
        <v>17</v>
      </c>
    </row>
    <row r="11" spans="1:10">
      <c r="A11" s="30"/>
      <c r="B11" s="131"/>
      <c r="C11" s="352" t="s">
        <v>4</v>
      </c>
      <c r="D11" s="9" t="s">
        <v>5</v>
      </c>
      <c r="E11" s="352" t="s">
        <v>4</v>
      </c>
      <c r="F11" s="9" t="s">
        <v>5</v>
      </c>
      <c r="G11" s="352"/>
      <c r="H11" s="352" t="s">
        <v>4</v>
      </c>
      <c r="I11" s="352">
        <f>C27</f>
        <v>6.130720900827221</v>
      </c>
      <c r="J11" s="353">
        <f>C28</f>
        <v>2.9260238335713628E-2</v>
      </c>
    </row>
    <row r="12" spans="1:10">
      <c r="A12" s="30"/>
      <c r="B12" s="131">
        <v>1</v>
      </c>
      <c r="C12" s="107">
        <f>C4/(3.14*1^2)</f>
        <v>1210191.0828025476</v>
      </c>
      <c r="D12" s="107">
        <f t="shared" ref="D12:F12" si="0">D4/(3.14*1^2)</f>
        <v>1592356.6878980892</v>
      </c>
      <c r="E12" s="107">
        <f t="shared" si="0"/>
        <v>37579.6178343949</v>
      </c>
      <c r="F12" s="107">
        <f t="shared" si="0"/>
        <v>6369.4267515923566</v>
      </c>
      <c r="G12" s="107"/>
      <c r="H12" s="9" t="s">
        <v>5</v>
      </c>
      <c r="I12" s="352">
        <f>D27</f>
        <v>6.1548679995036046</v>
      </c>
      <c r="J12" s="353">
        <f>D28</f>
        <v>2.0345884648227917E-2</v>
      </c>
    </row>
    <row r="13" spans="1:10">
      <c r="A13" s="30"/>
      <c r="B13" s="131">
        <v>2</v>
      </c>
      <c r="C13" s="107">
        <f t="shared" ref="C13:F17" si="1">C5/(3.14*1^2)</f>
        <v>1324840.7643312102</v>
      </c>
      <c r="D13" s="107">
        <f t="shared" si="1"/>
        <v>1624203.8216560509</v>
      </c>
      <c r="E13" s="107">
        <f t="shared" si="1"/>
        <v>12101.910828025477</v>
      </c>
      <c r="F13" s="107">
        <f t="shared" si="1"/>
        <v>17834.394904458597</v>
      </c>
      <c r="G13" s="107"/>
      <c r="H13" s="9"/>
      <c r="I13" s="352"/>
      <c r="J13" s="353"/>
    </row>
    <row r="14" spans="1:10">
      <c r="A14" s="30"/>
      <c r="B14" s="131">
        <v>3</v>
      </c>
      <c r="C14" s="107">
        <f t="shared" si="1"/>
        <v>1433121.0191082803</v>
      </c>
      <c r="D14" s="107">
        <f t="shared" si="1"/>
        <v>1528662.4203821656</v>
      </c>
      <c r="E14" s="107">
        <f t="shared" si="1"/>
        <v>57324.840764331209</v>
      </c>
      <c r="F14" s="107">
        <f t="shared" si="1"/>
        <v>9554.1401273885349</v>
      </c>
      <c r="G14" s="107"/>
      <c r="H14" s="352"/>
      <c r="I14" s="352"/>
      <c r="J14" s="353"/>
    </row>
    <row r="15" spans="1:10">
      <c r="A15" s="30"/>
      <c r="B15" s="131">
        <v>4</v>
      </c>
      <c r="C15" s="107">
        <f t="shared" si="1"/>
        <v>1044585.9872611464</v>
      </c>
      <c r="D15" s="107">
        <f t="shared" si="1"/>
        <v>1261146.4968152866</v>
      </c>
      <c r="E15" s="107">
        <f t="shared" si="1"/>
        <v>6050.9554140127384</v>
      </c>
      <c r="F15" s="107">
        <f t="shared" si="1"/>
        <v>5095.5414012738847</v>
      </c>
      <c r="G15" s="107"/>
      <c r="H15" s="352"/>
      <c r="I15" s="352"/>
      <c r="J15" s="353"/>
    </row>
    <row r="16" spans="1:10" ht="19">
      <c r="A16" s="30"/>
      <c r="B16" s="131">
        <v>5</v>
      </c>
      <c r="C16" s="107">
        <f t="shared" si="1"/>
        <v>1592356.6878980892</v>
      </c>
      <c r="D16" s="107">
        <f t="shared" si="1"/>
        <v>1337579.6178343948</v>
      </c>
      <c r="E16" s="107">
        <f t="shared" si="1"/>
        <v>6369.4267515923566</v>
      </c>
      <c r="F16" s="107">
        <f t="shared" si="1"/>
        <v>10191.082802547769</v>
      </c>
      <c r="G16" s="107"/>
      <c r="H16" s="352"/>
      <c r="I16" s="379" t="s">
        <v>190</v>
      </c>
      <c r="J16" s="380"/>
    </row>
    <row r="17" spans="1:18">
      <c r="A17" s="30"/>
      <c r="B17" s="131">
        <v>6</v>
      </c>
      <c r="C17" s="107">
        <f t="shared" si="1"/>
        <v>1592356.6878980892</v>
      </c>
      <c r="D17" s="107">
        <f t="shared" si="1"/>
        <v>1273885.3503184712</v>
      </c>
      <c r="E17" s="107">
        <f t="shared" si="1"/>
        <v>6050.9554140127384</v>
      </c>
      <c r="F17" s="107">
        <f t="shared" si="1"/>
        <v>5732.4840764331211</v>
      </c>
      <c r="G17" s="107"/>
      <c r="H17" s="352"/>
      <c r="I17" s="352" t="s">
        <v>16</v>
      </c>
      <c r="J17" s="353" t="s">
        <v>17</v>
      </c>
    </row>
    <row r="18" spans="1:18" ht="19">
      <c r="A18" s="30"/>
      <c r="B18" s="131"/>
      <c r="C18" s="379" t="s">
        <v>187</v>
      </c>
      <c r="D18" s="379"/>
      <c r="E18" s="379" t="s">
        <v>191</v>
      </c>
      <c r="F18" s="379"/>
      <c r="G18" s="352"/>
      <c r="H18" s="352" t="s">
        <v>4</v>
      </c>
      <c r="I18" s="352">
        <f>E27</f>
        <v>4.130649569692765</v>
      </c>
      <c r="J18" s="353">
        <f>E28</f>
        <v>0.1773585135169346</v>
      </c>
    </row>
    <row r="19" spans="1:18">
      <c r="A19" s="30"/>
      <c r="B19" s="131"/>
      <c r="C19" s="352" t="s">
        <v>4</v>
      </c>
      <c r="D19" s="9" t="s">
        <v>5</v>
      </c>
      <c r="E19" s="352" t="s">
        <v>4</v>
      </c>
      <c r="F19" s="9" t="s">
        <v>5</v>
      </c>
      <c r="G19" s="352"/>
      <c r="H19" s="9" t="s">
        <v>5</v>
      </c>
      <c r="I19" s="352">
        <f>F27</f>
        <v>3.9182173091716148</v>
      </c>
      <c r="J19" s="353">
        <f>F28</f>
        <v>8.2859844892863382E-2</v>
      </c>
    </row>
    <row r="20" spans="1:18">
      <c r="A20" s="30"/>
      <c r="B20" s="131">
        <v>1</v>
      </c>
      <c r="C20" s="107">
        <f>LOG10(C12)</f>
        <v>6.0828539485435948</v>
      </c>
      <c r="D20" s="107">
        <f t="shared" ref="D20:F20" si="2">LOG10(D12)</f>
        <v>6.2020403562628035</v>
      </c>
      <c r="E20" s="107">
        <f t="shared" si="2"/>
        <v>4.5749523592329107</v>
      </c>
      <c r="F20" s="107">
        <f t="shared" si="2"/>
        <v>3.8041003475907664</v>
      </c>
      <c r="G20" s="107"/>
      <c r="H20" s="9"/>
      <c r="I20" s="352"/>
      <c r="J20" s="353"/>
    </row>
    <row r="21" spans="1:18">
      <c r="A21" s="30"/>
      <c r="B21" s="131">
        <v>2</v>
      </c>
      <c r="C21" s="107">
        <f t="shared" ref="C21:F25" si="3">LOG10(C13)</f>
        <v>6.1221636825535279</v>
      </c>
      <c r="D21" s="107">
        <f t="shared" si="3"/>
        <v>6.2106405280247214</v>
      </c>
      <c r="E21" s="107">
        <f t="shared" si="3"/>
        <v>4.0828539485435948</v>
      </c>
      <c r="F21" s="107">
        <f t="shared" si="3"/>
        <v>4.2512583789329854</v>
      </c>
      <c r="G21" s="107"/>
      <c r="H21" s="352"/>
      <c r="I21" s="352"/>
      <c r="J21" s="353"/>
    </row>
    <row r="22" spans="1:18">
      <c r="A22" s="30"/>
      <c r="B22" s="131">
        <v>3</v>
      </c>
      <c r="C22" s="107">
        <f t="shared" si="3"/>
        <v>6.1562828657021287</v>
      </c>
      <c r="D22" s="107">
        <f t="shared" si="3"/>
        <v>6.1843115893023723</v>
      </c>
      <c r="E22" s="107">
        <f t="shared" si="3"/>
        <v>4.7583428570300912</v>
      </c>
      <c r="F22" s="107">
        <f t="shared" si="3"/>
        <v>3.9801916066464473</v>
      </c>
      <c r="G22" s="107"/>
      <c r="H22" s="107"/>
      <c r="I22" s="107"/>
      <c r="J22" s="344"/>
    </row>
    <row r="23" spans="1:18">
      <c r="A23" s="30"/>
      <c r="B23" s="131">
        <v>4</v>
      </c>
      <c r="C23" s="107">
        <f t="shared" si="3"/>
        <v>6.0189441956384639</v>
      </c>
      <c r="D23" s="107">
        <f t="shared" si="3"/>
        <v>6.1007655378522969</v>
      </c>
      <c r="E23" s="107">
        <f t="shared" si="3"/>
        <v>3.781823952879614</v>
      </c>
      <c r="F23" s="107">
        <f t="shared" si="3"/>
        <v>3.7071903345827097</v>
      </c>
      <c r="G23" s="107"/>
      <c r="H23" s="107"/>
      <c r="I23" s="107"/>
      <c r="J23" s="344"/>
    </row>
    <row r="24" spans="1:18">
      <c r="B24" s="131">
        <v>5</v>
      </c>
      <c r="C24" s="107">
        <f t="shared" si="3"/>
        <v>6.2020403562628035</v>
      </c>
      <c r="D24" s="107">
        <f t="shared" si="3"/>
        <v>6.1263196423246855</v>
      </c>
      <c r="E24" s="107">
        <f t="shared" si="3"/>
        <v>3.8041003475907664</v>
      </c>
      <c r="F24" s="107">
        <f t="shared" si="3"/>
        <v>4.008220330246691</v>
      </c>
      <c r="G24" s="107"/>
      <c r="H24" s="107"/>
      <c r="I24" s="107"/>
      <c r="J24" s="344"/>
    </row>
    <row r="25" spans="1:18">
      <c r="B25" s="131">
        <v>6</v>
      </c>
      <c r="C25" s="107">
        <f t="shared" si="3"/>
        <v>6.2020403562628035</v>
      </c>
      <c r="D25" s="107">
        <f t="shared" si="3"/>
        <v>6.1051303432547472</v>
      </c>
      <c r="E25" s="107">
        <f t="shared" si="3"/>
        <v>3.781823952879614</v>
      </c>
      <c r="F25" s="107">
        <f t="shared" si="3"/>
        <v>3.7583428570300912</v>
      </c>
      <c r="G25" s="107"/>
      <c r="H25" s="107"/>
      <c r="I25" s="107"/>
      <c r="J25" s="344"/>
    </row>
    <row r="26" spans="1:18">
      <c r="B26" s="131"/>
      <c r="C26" s="107"/>
      <c r="D26" s="107"/>
      <c r="E26" s="107"/>
      <c r="F26" s="107"/>
      <c r="G26" s="107"/>
      <c r="H26" s="107"/>
      <c r="I26" s="107"/>
      <c r="J26" s="344"/>
    </row>
    <row r="27" spans="1:18">
      <c r="B27" s="355" t="s">
        <v>16</v>
      </c>
      <c r="C27" s="107">
        <f>AVERAGE(C20:C25)</f>
        <v>6.130720900827221</v>
      </c>
      <c r="D27" s="107">
        <f t="shared" ref="D27:F27" si="4">AVERAGE(D20:D25)</f>
        <v>6.1548679995036046</v>
      </c>
      <c r="E27" s="107">
        <f t="shared" si="4"/>
        <v>4.130649569692765</v>
      </c>
      <c r="F27" s="107">
        <f t="shared" si="4"/>
        <v>3.9182173091716148</v>
      </c>
      <c r="G27" s="107"/>
      <c r="H27" s="107"/>
      <c r="I27" s="107"/>
      <c r="J27" s="344"/>
    </row>
    <row r="28" spans="1:18" ht="17" thickBot="1">
      <c r="B28" s="5" t="s">
        <v>17</v>
      </c>
      <c r="C28" s="110">
        <f>STDEV(C20:C25)/SQRT(COUNT(C20:C25))</f>
        <v>2.9260238335713628E-2</v>
      </c>
      <c r="D28" s="110">
        <f t="shared" ref="D28:F28" si="5">STDEV(D20:D25)/SQRT(COUNT(D20:D25))</f>
        <v>2.0345884648227917E-2</v>
      </c>
      <c r="E28" s="110">
        <f t="shared" si="5"/>
        <v>0.1773585135169346</v>
      </c>
      <c r="F28" s="110">
        <f t="shared" si="5"/>
        <v>8.2859844892863382E-2</v>
      </c>
      <c r="G28" s="110"/>
      <c r="H28" s="110"/>
      <c r="I28" s="110"/>
      <c r="J28" s="347"/>
    </row>
    <row r="30" spans="1:18" ht="25" thickBot="1">
      <c r="A30" s="3" t="s">
        <v>331</v>
      </c>
      <c r="B30" s="152" t="s">
        <v>172</v>
      </c>
    </row>
    <row r="31" spans="1:18">
      <c r="B31" s="55" t="s">
        <v>336</v>
      </c>
      <c r="C31" s="400" t="s">
        <v>4</v>
      </c>
      <c r="D31" s="400"/>
      <c r="E31" s="400"/>
      <c r="F31" s="408" t="s">
        <v>5</v>
      </c>
      <c r="G31" s="408"/>
      <c r="H31" s="408"/>
      <c r="I31" s="408" t="s">
        <v>6</v>
      </c>
      <c r="J31" s="408"/>
      <c r="K31" s="408"/>
      <c r="L31" s="400" t="s">
        <v>7</v>
      </c>
      <c r="M31" s="400"/>
      <c r="N31" s="400"/>
      <c r="O31" s="356"/>
      <c r="P31" s="356"/>
      <c r="Q31" s="356"/>
      <c r="R31" s="357"/>
    </row>
    <row r="32" spans="1:18">
      <c r="B32" s="184"/>
      <c r="C32" s="358" t="s">
        <v>18</v>
      </c>
      <c r="D32" s="358" t="s">
        <v>19</v>
      </c>
      <c r="E32" s="358" t="s">
        <v>20</v>
      </c>
      <c r="F32" s="358" t="s">
        <v>18</v>
      </c>
      <c r="G32" s="358" t="s">
        <v>19</v>
      </c>
      <c r="H32" s="358" t="s">
        <v>20</v>
      </c>
      <c r="I32" s="358" t="s">
        <v>18</v>
      </c>
      <c r="J32" s="358" t="s">
        <v>19</v>
      </c>
      <c r="K32" s="358" t="s">
        <v>20</v>
      </c>
      <c r="L32" s="358" t="s">
        <v>18</v>
      </c>
      <c r="M32" s="358" t="s">
        <v>19</v>
      </c>
      <c r="N32" s="358" t="s">
        <v>20</v>
      </c>
      <c r="O32" s="358"/>
      <c r="P32" s="358"/>
      <c r="Q32" s="358"/>
      <c r="R32" s="43"/>
    </row>
    <row r="33" spans="2:18">
      <c r="B33" s="184">
        <v>1</v>
      </c>
      <c r="C33" s="107">
        <v>18</v>
      </c>
      <c r="D33" s="107">
        <v>85</v>
      </c>
      <c r="E33" s="107">
        <f t="shared" ref="E33:E64" si="6">C33/D33</f>
        <v>0.21176470588235294</v>
      </c>
      <c r="F33" s="107">
        <v>14</v>
      </c>
      <c r="G33" s="107">
        <v>87</v>
      </c>
      <c r="H33" s="107">
        <f t="shared" ref="H33:H64" si="7">F33/G33</f>
        <v>0.16091954022988506</v>
      </c>
      <c r="I33" s="107">
        <v>20</v>
      </c>
      <c r="J33" s="107">
        <v>89</v>
      </c>
      <c r="K33" s="107">
        <f t="shared" ref="K33:K64" si="8">I33/J33</f>
        <v>0.2247191011235955</v>
      </c>
      <c r="L33" s="107">
        <v>35</v>
      </c>
      <c r="M33" s="107">
        <v>131</v>
      </c>
      <c r="N33" s="107">
        <f t="shared" ref="N33:N64" si="9">L33/M33</f>
        <v>0.26717557251908397</v>
      </c>
      <c r="O33" s="107"/>
      <c r="P33" s="107"/>
      <c r="Q33" s="107"/>
      <c r="R33" s="344"/>
    </row>
    <row r="34" spans="2:18">
      <c r="B34" s="184">
        <v>2</v>
      </c>
      <c r="C34" s="107">
        <v>24</v>
      </c>
      <c r="D34" s="107">
        <v>97</v>
      </c>
      <c r="E34" s="107">
        <f t="shared" si="6"/>
        <v>0.24742268041237114</v>
      </c>
      <c r="F34" s="107">
        <v>19</v>
      </c>
      <c r="G34" s="107">
        <v>63</v>
      </c>
      <c r="H34" s="107">
        <f t="shared" si="7"/>
        <v>0.30158730158730157</v>
      </c>
      <c r="I34" s="107">
        <v>20</v>
      </c>
      <c r="J34" s="107">
        <v>94</v>
      </c>
      <c r="K34" s="107">
        <f t="shared" si="8"/>
        <v>0.21276595744680851</v>
      </c>
      <c r="L34" s="107">
        <v>24</v>
      </c>
      <c r="M34" s="107">
        <v>88</v>
      </c>
      <c r="N34" s="107">
        <f t="shared" si="9"/>
        <v>0.27272727272727271</v>
      </c>
      <c r="O34" s="107"/>
      <c r="P34" s="107"/>
      <c r="Q34" s="107"/>
      <c r="R34" s="344"/>
    </row>
    <row r="35" spans="2:18">
      <c r="B35" s="184">
        <v>3</v>
      </c>
      <c r="C35" s="107">
        <v>18</v>
      </c>
      <c r="D35" s="107">
        <v>74</v>
      </c>
      <c r="E35" s="107">
        <f t="shared" si="6"/>
        <v>0.24324324324324326</v>
      </c>
      <c r="F35" s="107">
        <v>9</v>
      </c>
      <c r="G35" s="107">
        <v>73</v>
      </c>
      <c r="H35" s="107">
        <f t="shared" si="7"/>
        <v>0.12328767123287671</v>
      </c>
      <c r="I35" s="107">
        <v>28</v>
      </c>
      <c r="J35" s="107">
        <v>113</v>
      </c>
      <c r="K35" s="107">
        <f t="shared" si="8"/>
        <v>0.24778761061946902</v>
      </c>
      <c r="L35" s="107">
        <v>22</v>
      </c>
      <c r="M35" s="107">
        <v>100</v>
      </c>
      <c r="N35" s="107">
        <f t="shared" si="9"/>
        <v>0.22</v>
      </c>
      <c r="O35" s="107"/>
      <c r="P35" s="107"/>
      <c r="Q35" s="107"/>
      <c r="R35" s="344"/>
    </row>
    <row r="36" spans="2:18">
      <c r="B36" s="184">
        <v>4</v>
      </c>
      <c r="C36" s="107">
        <v>21</v>
      </c>
      <c r="D36" s="107">
        <v>81</v>
      </c>
      <c r="E36" s="107">
        <f t="shared" si="6"/>
        <v>0.25925925925925924</v>
      </c>
      <c r="F36" s="107">
        <v>14</v>
      </c>
      <c r="G36" s="107">
        <v>48</v>
      </c>
      <c r="H36" s="107">
        <f t="shared" si="7"/>
        <v>0.29166666666666669</v>
      </c>
      <c r="I36" s="107">
        <v>34</v>
      </c>
      <c r="J36" s="107">
        <v>118</v>
      </c>
      <c r="K36" s="107">
        <f t="shared" si="8"/>
        <v>0.28813559322033899</v>
      </c>
      <c r="L36" s="107">
        <v>33</v>
      </c>
      <c r="M36" s="107">
        <v>92</v>
      </c>
      <c r="N36" s="107">
        <f t="shared" si="9"/>
        <v>0.35869565217391303</v>
      </c>
      <c r="O36" s="107"/>
      <c r="P36" s="107"/>
      <c r="Q36" s="107"/>
      <c r="R36" s="344"/>
    </row>
    <row r="37" spans="2:18">
      <c r="B37" s="184">
        <v>5</v>
      </c>
      <c r="C37" s="107">
        <v>26</v>
      </c>
      <c r="D37" s="107">
        <v>107</v>
      </c>
      <c r="E37" s="107">
        <f t="shared" si="6"/>
        <v>0.24299065420560748</v>
      </c>
      <c r="F37" s="107">
        <v>16</v>
      </c>
      <c r="G37" s="107">
        <v>51</v>
      </c>
      <c r="H37" s="107">
        <f t="shared" si="7"/>
        <v>0.31372549019607843</v>
      </c>
      <c r="I37" s="107">
        <v>23</v>
      </c>
      <c r="J37" s="107">
        <v>100</v>
      </c>
      <c r="K37" s="107">
        <f t="shared" si="8"/>
        <v>0.23</v>
      </c>
      <c r="L37" s="107">
        <v>19</v>
      </c>
      <c r="M37" s="107">
        <v>114</v>
      </c>
      <c r="N37" s="107">
        <f t="shared" si="9"/>
        <v>0.16666666666666666</v>
      </c>
      <c r="O37" s="107"/>
      <c r="P37" s="107"/>
      <c r="Q37" s="107"/>
      <c r="R37" s="344"/>
    </row>
    <row r="38" spans="2:18">
      <c r="B38" s="184">
        <v>6</v>
      </c>
      <c r="C38" s="107">
        <v>17</v>
      </c>
      <c r="D38" s="107">
        <v>80</v>
      </c>
      <c r="E38" s="107">
        <f t="shared" si="6"/>
        <v>0.21249999999999999</v>
      </c>
      <c r="F38" s="107">
        <v>15</v>
      </c>
      <c r="G38" s="107">
        <v>116</v>
      </c>
      <c r="H38" s="107">
        <f t="shared" si="7"/>
        <v>0.12931034482758622</v>
      </c>
      <c r="I38" s="107">
        <v>25</v>
      </c>
      <c r="J38" s="107">
        <v>112</v>
      </c>
      <c r="K38" s="107">
        <f t="shared" si="8"/>
        <v>0.22321428571428573</v>
      </c>
      <c r="L38" s="107">
        <v>22</v>
      </c>
      <c r="M38" s="107">
        <v>81</v>
      </c>
      <c r="N38" s="107">
        <f t="shared" si="9"/>
        <v>0.27160493827160492</v>
      </c>
      <c r="O38" s="107"/>
      <c r="P38" s="107"/>
      <c r="Q38" s="107"/>
      <c r="R38" s="344"/>
    </row>
    <row r="39" spans="2:18">
      <c r="B39" s="184">
        <v>7</v>
      </c>
      <c r="C39" s="107">
        <v>18</v>
      </c>
      <c r="D39" s="107">
        <v>80</v>
      </c>
      <c r="E39" s="107">
        <f t="shared" si="6"/>
        <v>0.22500000000000001</v>
      </c>
      <c r="F39" s="107">
        <v>22</v>
      </c>
      <c r="G39" s="107">
        <v>86</v>
      </c>
      <c r="H39" s="107">
        <f t="shared" si="7"/>
        <v>0.2558139534883721</v>
      </c>
      <c r="I39" s="107">
        <v>20</v>
      </c>
      <c r="J39" s="107">
        <v>50</v>
      </c>
      <c r="K39" s="107">
        <f t="shared" si="8"/>
        <v>0.4</v>
      </c>
      <c r="L39" s="107">
        <v>24</v>
      </c>
      <c r="M39" s="107">
        <v>91</v>
      </c>
      <c r="N39" s="107">
        <f t="shared" si="9"/>
        <v>0.26373626373626374</v>
      </c>
      <c r="O39" s="107"/>
      <c r="P39" s="107"/>
      <c r="Q39" s="107"/>
      <c r="R39" s="344"/>
    </row>
    <row r="40" spans="2:18">
      <c r="B40" s="184">
        <v>8</v>
      </c>
      <c r="C40" s="107">
        <v>21</v>
      </c>
      <c r="D40" s="107">
        <v>94</v>
      </c>
      <c r="E40" s="107">
        <f t="shared" si="6"/>
        <v>0.22340425531914893</v>
      </c>
      <c r="F40" s="107">
        <v>14</v>
      </c>
      <c r="G40" s="107">
        <v>52</v>
      </c>
      <c r="H40" s="107">
        <f t="shared" si="7"/>
        <v>0.26923076923076922</v>
      </c>
      <c r="I40" s="107">
        <v>23</v>
      </c>
      <c r="J40" s="107">
        <v>78</v>
      </c>
      <c r="K40" s="107">
        <f t="shared" si="8"/>
        <v>0.29487179487179488</v>
      </c>
      <c r="L40" s="107">
        <v>22</v>
      </c>
      <c r="M40" s="107">
        <v>77</v>
      </c>
      <c r="N40" s="107">
        <f t="shared" si="9"/>
        <v>0.2857142857142857</v>
      </c>
      <c r="O40" s="107"/>
      <c r="P40" s="107"/>
      <c r="Q40" s="107"/>
      <c r="R40" s="344"/>
    </row>
    <row r="41" spans="2:18">
      <c r="B41" s="184">
        <v>9</v>
      </c>
      <c r="C41" s="107">
        <v>18</v>
      </c>
      <c r="D41" s="107">
        <v>77</v>
      </c>
      <c r="E41" s="107">
        <f t="shared" si="6"/>
        <v>0.23376623376623376</v>
      </c>
      <c r="F41" s="107">
        <v>22</v>
      </c>
      <c r="G41" s="107">
        <v>91</v>
      </c>
      <c r="H41" s="107">
        <f t="shared" si="7"/>
        <v>0.24175824175824176</v>
      </c>
      <c r="I41" s="107">
        <v>16</v>
      </c>
      <c r="J41" s="107">
        <v>47</v>
      </c>
      <c r="K41" s="107">
        <f t="shared" si="8"/>
        <v>0.34042553191489361</v>
      </c>
      <c r="L41" s="107">
        <v>22</v>
      </c>
      <c r="M41" s="107">
        <v>116</v>
      </c>
      <c r="N41" s="107">
        <f t="shared" si="9"/>
        <v>0.18965517241379309</v>
      </c>
      <c r="O41" s="107"/>
      <c r="P41" s="107"/>
      <c r="Q41" s="107"/>
      <c r="R41" s="344"/>
    </row>
    <row r="42" spans="2:18">
      <c r="B42" s="184">
        <v>10</v>
      </c>
      <c r="C42" s="107">
        <v>18</v>
      </c>
      <c r="D42" s="107">
        <v>87</v>
      </c>
      <c r="E42" s="107">
        <f t="shared" si="6"/>
        <v>0.20689655172413793</v>
      </c>
      <c r="F42" s="107">
        <v>15</v>
      </c>
      <c r="G42" s="107">
        <v>98</v>
      </c>
      <c r="H42" s="107">
        <f t="shared" si="7"/>
        <v>0.15306122448979592</v>
      </c>
      <c r="I42" s="107">
        <v>23</v>
      </c>
      <c r="J42" s="107">
        <v>125</v>
      </c>
      <c r="K42" s="107">
        <f t="shared" si="8"/>
        <v>0.184</v>
      </c>
      <c r="L42" s="107">
        <v>19</v>
      </c>
      <c r="M42" s="107">
        <v>108</v>
      </c>
      <c r="N42" s="107">
        <f t="shared" si="9"/>
        <v>0.17592592592592593</v>
      </c>
      <c r="O42" s="107"/>
      <c r="P42" s="107"/>
      <c r="Q42" s="107"/>
      <c r="R42" s="344"/>
    </row>
    <row r="43" spans="2:18">
      <c r="B43" s="184">
        <v>11</v>
      </c>
      <c r="C43" s="107">
        <v>24</v>
      </c>
      <c r="D43" s="107">
        <v>120</v>
      </c>
      <c r="E43" s="107">
        <f t="shared" si="6"/>
        <v>0.2</v>
      </c>
      <c r="F43" s="107">
        <v>22</v>
      </c>
      <c r="G43" s="107">
        <v>68</v>
      </c>
      <c r="H43" s="107">
        <f t="shared" si="7"/>
        <v>0.3235294117647059</v>
      </c>
      <c r="I43" s="107">
        <v>17</v>
      </c>
      <c r="J43" s="107">
        <v>69</v>
      </c>
      <c r="K43" s="107">
        <f t="shared" si="8"/>
        <v>0.24637681159420291</v>
      </c>
      <c r="L43" s="107">
        <v>22</v>
      </c>
      <c r="M43" s="107">
        <v>93</v>
      </c>
      <c r="N43" s="107">
        <f t="shared" si="9"/>
        <v>0.23655913978494625</v>
      </c>
      <c r="O43" s="107"/>
      <c r="P43" s="107"/>
      <c r="Q43" s="107"/>
      <c r="R43" s="344"/>
    </row>
    <row r="44" spans="2:18">
      <c r="B44" s="184">
        <v>12</v>
      </c>
      <c r="C44" s="107">
        <v>17</v>
      </c>
      <c r="D44" s="107">
        <v>101</v>
      </c>
      <c r="E44" s="107">
        <f t="shared" si="6"/>
        <v>0.16831683168316833</v>
      </c>
      <c r="F44" s="107">
        <v>19</v>
      </c>
      <c r="G44" s="107">
        <v>86</v>
      </c>
      <c r="H44" s="107">
        <f t="shared" si="7"/>
        <v>0.22093023255813954</v>
      </c>
      <c r="I44" s="107">
        <v>23</v>
      </c>
      <c r="J44" s="107">
        <v>69</v>
      </c>
      <c r="K44" s="107">
        <f t="shared" si="8"/>
        <v>0.33333333333333331</v>
      </c>
      <c r="L44" s="107">
        <v>22</v>
      </c>
      <c r="M44" s="107">
        <v>87</v>
      </c>
      <c r="N44" s="107">
        <f t="shared" si="9"/>
        <v>0.25287356321839083</v>
      </c>
      <c r="O44" s="107"/>
      <c r="P44" s="107"/>
      <c r="Q44" s="107"/>
      <c r="R44" s="344"/>
    </row>
    <row r="45" spans="2:18">
      <c r="B45" s="184">
        <v>13</v>
      </c>
      <c r="C45" s="107">
        <v>24</v>
      </c>
      <c r="D45" s="107">
        <v>99</v>
      </c>
      <c r="E45" s="107">
        <f t="shared" si="6"/>
        <v>0.24242424242424243</v>
      </c>
      <c r="F45" s="107">
        <v>16</v>
      </c>
      <c r="G45" s="107">
        <v>66</v>
      </c>
      <c r="H45" s="107">
        <f t="shared" si="7"/>
        <v>0.24242424242424243</v>
      </c>
      <c r="I45" s="107">
        <v>23</v>
      </c>
      <c r="J45" s="107">
        <v>74</v>
      </c>
      <c r="K45" s="107">
        <f t="shared" si="8"/>
        <v>0.3108108108108108</v>
      </c>
      <c r="L45" s="107">
        <v>27</v>
      </c>
      <c r="M45" s="107">
        <v>81</v>
      </c>
      <c r="N45" s="107">
        <f t="shared" si="9"/>
        <v>0.33333333333333331</v>
      </c>
      <c r="O45" s="107"/>
      <c r="P45" s="107"/>
      <c r="Q45" s="107"/>
      <c r="R45" s="344"/>
    </row>
    <row r="46" spans="2:18">
      <c r="B46" s="184">
        <v>14</v>
      </c>
      <c r="C46" s="107">
        <v>24</v>
      </c>
      <c r="D46" s="107">
        <v>102</v>
      </c>
      <c r="E46" s="107">
        <f t="shared" si="6"/>
        <v>0.23529411764705882</v>
      </c>
      <c r="F46" s="107">
        <v>10</v>
      </c>
      <c r="G46" s="107">
        <v>76</v>
      </c>
      <c r="H46" s="107">
        <f t="shared" si="7"/>
        <v>0.13157894736842105</v>
      </c>
      <c r="I46" s="107">
        <v>23</v>
      </c>
      <c r="J46" s="107">
        <v>84</v>
      </c>
      <c r="K46" s="107">
        <f t="shared" si="8"/>
        <v>0.27380952380952384</v>
      </c>
      <c r="L46" s="107">
        <v>24</v>
      </c>
      <c r="M46" s="107">
        <v>116</v>
      </c>
      <c r="N46" s="107">
        <f t="shared" si="9"/>
        <v>0.20689655172413793</v>
      </c>
      <c r="O46" s="107"/>
      <c r="P46" s="107"/>
      <c r="Q46" s="107"/>
      <c r="R46" s="344"/>
    </row>
    <row r="47" spans="2:18">
      <c r="B47" s="184">
        <v>15</v>
      </c>
      <c r="C47" s="107">
        <v>21</v>
      </c>
      <c r="D47" s="107">
        <v>82</v>
      </c>
      <c r="E47" s="107">
        <f t="shared" si="6"/>
        <v>0.25609756097560976</v>
      </c>
      <c r="F47" s="107">
        <v>19</v>
      </c>
      <c r="G47" s="107">
        <v>78</v>
      </c>
      <c r="H47" s="107">
        <f t="shared" si="7"/>
        <v>0.24358974358974358</v>
      </c>
      <c r="I47" s="107">
        <v>23</v>
      </c>
      <c r="J47" s="107">
        <v>84</v>
      </c>
      <c r="K47" s="107">
        <f t="shared" si="8"/>
        <v>0.27380952380952384</v>
      </c>
      <c r="L47" s="107">
        <v>27</v>
      </c>
      <c r="M47" s="107">
        <v>107</v>
      </c>
      <c r="N47" s="107">
        <f t="shared" si="9"/>
        <v>0.25233644859813081</v>
      </c>
      <c r="O47" s="107"/>
      <c r="P47" s="107"/>
      <c r="Q47" s="107"/>
      <c r="R47" s="344"/>
    </row>
    <row r="48" spans="2:18">
      <c r="B48" s="184">
        <v>16</v>
      </c>
      <c r="C48" s="107">
        <v>26</v>
      </c>
      <c r="D48" s="107">
        <v>82</v>
      </c>
      <c r="E48" s="107">
        <f t="shared" si="6"/>
        <v>0.31707317073170732</v>
      </c>
      <c r="F48" s="107">
        <v>16</v>
      </c>
      <c r="G48" s="107">
        <v>81</v>
      </c>
      <c r="H48" s="107">
        <f t="shared" si="7"/>
        <v>0.19753086419753085</v>
      </c>
      <c r="I48" s="107">
        <v>22</v>
      </c>
      <c r="J48" s="107">
        <v>76</v>
      </c>
      <c r="K48" s="107">
        <f t="shared" si="8"/>
        <v>0.28947368421052633</v>
      </c>
      <c r="L48" s="107">
        <v>21</v>
      </c>
      <c r="M48" s="107">
        <v>140</v>
      </c>
      <c r="N48" s="107">
        <f t="shared" si="9"/>
        <v>0.15</v>
      </c>
      <c r="O48" s="107"/>
      <c r="P48" s="107"/>
      <c r="Q48" s="107"/>
      <c r="R48" s="344"/>
    </row>
    <row r="49" spans="2:18">
      <c r="B49" s="184">
        <v>17</v>
      </c>
      <c r="C49" s="107">
        <v>18</v>
      </c>
      <c r="D49" s="107">
        <v>71</v>
      </c>
      <c r="E49" s="107">
        <f t="shared" si="6"/>
        <v>0.25352112676056338</v>
      </c>
      <c r="F49" s="107">
        <v>15</v>
      </c>
      <c r="G49" s="107">
        <v>93</v>
      </c>
      <c r="H49" s="107">
        <f t="shared" si="7"/>
        <v>0.16129032258064516</v>
      </c>
      <c r="I49" s="107">
        <v>23</v>
      </c>
      <c r="J49" s="107">
        <v>70</v>
      </c>
      <c r="K49" s="107">
        <f t="shared" si="8"/>
        <v>0.32857142857142857</v>
      </c>
      <c r="L49" s="107">
        <v>22</v>
      </c>
      <c r="M49" s="107">
        <v>95</v>
      </c>
      <c r="N49" s="107">
        <f t="shared" si="9"/>
        <v>0.23157894736842105</v>
      </c>
      <c r="O49" s="107"/>
      <c r="P49" s="107"/>
      <c r="Q49" s="107"/>
      <c r="R49" s="344"/>
    </row>
    <row r="50" spans="2:18">
      <c r="B50" s="184">
        <v>18</v>
      </c>
      <c r="C50" s="107">
        <v>21</v>
      </c>
      <c r="D50" s="107">
        <v>98</v>
      </c>
      <c r="E50" s="107">
        <f t="shared" si="6"/>
        <v>0.21428571428571427</v>
      </c>
      <c r="F50" s="107">
        <v>27</v>
      </c>
      <c r="G50" s="107">
        <v>122</v>
      </c>
      <c r="H50" s="107">
        <f t="shared" si="7"/>
        <v>0.22131147540983606</v>
      </c>
      <c r="I50" s="107">
        <v>23</v>
      </c>
      <c r="J50" s="107">
        <v>69</v>
      </c>
      <c r="K50" s="107">
        <f t="shared" si="8"/>
        <v>0.33333333333333331</v>
      </c>
      <c r="L50" s="107">
        <v>32</v>
      </c>
      <c r="M50" s="107">
        <v>100</v>
      </c>
      <c r="N50" s="107">
        <f t="shared" si="9"/>
        <v>0.32</v>
      </c>
      <c r="O50" s="107"/>
      <c r="P50" s="107"/>
      <c r="Q50" s="107"/>
      <c r="R50" s="344"/>
    </row>
    <row r="51" spans="2:18">
      <c r="B51" s="184">
        <v>19</v>
      </c>
      <c r="C51" s="107">
        <v>24</v>
      </c>
      <c r="D51" s="107">
        <v>69</v>
      </c>
      <c r="E51" s="107">
        <f t="shared" si="6"/>
        <v>0.34782608695652173</v>
      </c>
      <c r="F51" s="107">
        <v>24</v>
      </c>
      <c r="G51" s="107">
        <v>100</v>
      </c>
      <c r="H51" s="107">
        <f t="shared" si="7"/>
        <v>0.24</v>
      </c>
      <c r="I51" s="107">
        <v>20</v>
      </c>
      <c r="J51" s="107">
        <v>101</v>
      </c>
      <c r="K51" s="107">
        <f t="shared" si="8"/>
        <v>0.19801980198019803</v>
      </c>
      <c r="L51" s="107">
        <v>27</v>
      </c>
      <c r="M51" s="107">
        <v>98</v>
      </c>
      <c r="N51" s="107">
        <f t="shared" si="9"/>
        <v>0.27551020408163263</v>
      </c>
      <c r="O51" s="107"/>
      <c r="P51" s="107"/>
      <c r="Q51" s="107"/>
      <c r="R51" s="344"/>
    </row>
    <row r="52" spans="2:18">
      <c r="B52" s="184">
        <v>20</v>
      </c>
      <c r="C52" s="107">
        <v>18</v>
      </c>
      <c r="D52" s="107">
        <v>85</v>
      </c>
      <c r="E52" s="107">
        <f t="shared" si="6"/>
        <v>0.21176470588235294</v>
      </c>
      <c r="F52" s="107">
        <v>14</v>
      </c>
      <c r="G52" s="107">
        <v>58</v>
      </c>
      <c r="H52" s="107">
        <f t="shared" si="7"/>
        <v>0.2413793103448276</v>
      </c>
      <c r="I52" s="107">
        <v>17</v>
      </c>
      <c r="J52" s="107">
        <v>69</v>
      </c>
      <c r="K52" s="107">
        <f t="shared" si="8"/>
        <v>0.24637681159420291</v>
      </c>
      <c r="L52" s="107">
        <v>16</v>
      </c>
      <c r="M52" s="107">
        <v>85</v>
      </c>
      <c r="N52" s="107">
        <f t="shared" si="9"/>
        <v>0.18823529411764706</v>
      </c>
      <c r="O52" s="107"/>
      <c r="P52" s="107"/>
      <c r="Q52" s="107"/>
      <c r="R52" s="344"/>
    </row>
    <row r="53" spans="2:18">
      <c r="B53" s="184">
        <v>21</v>
      </c>
      <c r="C53" s="107">
        <v>21</v>
      </c>
      <c r="D53" s="107">
        <v>73</v>
      </c>
      <c r="E53" s="107">
        <f t="shared" si="6"/>
        <v>0.28767123287671231</v>
      </c>
      <c r="F53" s="107">
        <v>15</v>
      </c>
      <c r="G53" s="107">
        <v>86</v>
      </c>
      <c r="H53" s="107">
        <f t="shared" si="7"/>
        <v>0.1744186046511628</v>
      </c>
      <c r="I53" s="107">
        <v>11</v>
      </c>
      <c r="J53" s="107">
        <v>76</v>
      </c>
      <c r="K53" s="107">
        <f t="shared" si="8"/>
        <v>0.14473684210526316</v>
      </c>
      <c r="L53" s="107">
        <v>22</v>
      </c>
      <c r="M53" s="107">
        <v>95</v>
      </c>
      <c r="N53" s="107">
        <f t="shared" si="9"/>
        <v>0.23157894736842105</v>
      </c>
      <c r="O53" s="107"/>
      <c r="P53" s="107"/>
      <c r="Q53" s="107"/>
      <c r="R53" s="344"/>
    </row>
    <row r="54" spans="2:18">
      <c r="B54" s="184">
        <v>22</v>
      </c>
      <c r="C54" s="107">
        <v>21</v>
      </c>
      <c r="D54" s="107">
        <v>75</v>
      </c>
      <c r="E54" s="107">
        <f t="shared" si="6"/>
        <v>0.28000000000000003</v>
      </c>
      <c r="F54" s="107">
        <v>27</v>
      </c>
      <c r="G54" s="107">
        <v>111</v>
      </c>
      <c r="H54" s="107">
        <f t="shared" si="7"/>
        <v>0.24324324324324326</v>
      </c>
      <c r="I54" s="107">
        <v>20</v>
      </c>
      <c r="J54" s="107">
        <v>84</v>
      </c>
      <c r="K54" s="107">
        <f t="shared" si="8"/>
        <v>0.23809523809523808</v>
      </c>
      <c r="L54" s="107">
        <v>19</v>
      </c>
      <c r="M54" s="107">
        <v>95</v>
      </c>
      <c r="N54" s="107">
        <f t="shared" si="9"/>
        <v>0.2</v>
      </c>
      <c r="O54" s="107"/>
      <c r="P54" s="107"/>
      <c r="Q54" s="107"/>
      <c r="R54" s="344"/>
    </row>
    <row r="55" spans="2:18">
      <c r="B55" s="184">
        <v>23</v>
      </c>
      <c r="C55" s="107">
        <v>17</v>
      </c>
      <c r="D55" s="107">
        <v>85</v>
      </c>
      <c r="E55" s="107">
        <f t="shared" si="6"/>
        <v>0.2</v>
      </c>
      <c r="F55" s="107">
        <v>14</v>
      </c>
      <c r="G55" s="107">
        <v>76</v>
      </c>
      <c r="H55" s="107">
        <f t="shared" si="7"/>
        <v>0.18421052631578946</v>
      </c>
      <c r="I55" s="107">
        <v>20</v>
      </c>
      <c r="J55" s="107">
        <v>100</v>
      </c>
      <c r="K55" s="107">
        <f t="shared" si="8"/>
        <v>0.2</v>
      </c>
      <c r="L55" s="107">
        <v>16</v>
      </c>
      <c r="M55" s="107">
        <v>77</v>
      </c>
      <c r="N55" s="107">
        <f t="shared" si="9"/>
        <v>0.20779220779220781</v>
      </c>
      <c r="O55" s="107"/>
      <c r="P55" s="107"/>
      <c r="Q55" s="107"/>
      <c r="R55" s="344"/>
    </row>
    <row r="56" spans="2:18">
      <c r="B56" s="184">
        <v>24</v>
      </c>
      <c r="C56" s="107">
        <v>16</v>
      </c>
      <c r="D56" s="107">
        <v>87</v>
      </c>
      <c r="E56" s="107">
        <f t="shared" si="6"/>
        <v>0.18390804597701149</v>
      </c>
      <c r="F56" s="107">
        <v>19</v>
      </c>
      <c r="G56" s="107">
        <v>102</v>
      </c>
      <c r="H56" s="107">
        <f t="shared" si="7"/>
        <v>0.18627450980392157</v>
      </c>
      <c r="I56" s="107">
        <v>17</v>
      </c>
      <c r="J56" s="107">
        <v>100</v>
      </c>
      <c r="K56" s="107">
        <f t="shared" si="8"/>
        <v>0.17</v>
      </c>
      <c r="L56" s="107">
        <v>19</v>
      </c>
      <c r="M56" s="107">
        <v>56</v>
      </c>
      <c r="N56" s="107">
        <f t="shared" si="9"/>
        <v>0.3392857142857143</v>
      </c>
      <c r="O56" s="107"/>
      <c r="P56" s="107"/>
      <c r="Q56" s="107"/>
      <c r="R56" s="344"/>
    </row>
    <row r="57" spans="2:18">
      <c r="B57" s="184">
        <v>25</v>
      </c>
      <c r="C57" s="107">
        <v>24</v>
      </c>
      <c r="D57" s="107">
        <v>93</v>
      </c>
      <c r="E57" s="107">
        <f t="shared" si="6"/>
        <v>0.25806451612903225</v>
      </c>
      <c r="F57" s="107">
        <v>14</v>
      </c>
      <c r="G57" s="107">
        <v>84</v>
      </c>
      <c r="H57" s="107">
        <f t="shared" si="7"/>
        <v>0.16666666666666666</v>
      </c>
      <c r="I57" s="107">
        <v>16</v>
      </c>
      <c r="J57" s="107">
        <v>63</v>
      </c>
      <c r="K57" s="107">
        <f t="shared" si="8"/>
        <v>0.25396825396825395</v>
      </c>
      <c r="L57" s="107">
        <v>16</v>
      </c>
      <c r="M57" s="107">
        <v>101</v>
      </c>
      <c r="N57" s="107">
        <f t="shared" si="9"/>
        <v>0.15841584158415842</v>
      </c>
      <c r="O57" s="107"/>
      <c r="P57" s="107"/>
      <c r="Q57" s="107"/>
      <c r="R57" s="344"/>
    </row>
    <row r="58" spans="2:18">
      <c r="B58" s="184">
        <v>26</v>
      </c>
      <c r="C58" s="107">
        <v>21</v>
      </c>
      <c r="D58" s="107">
        <v>82</v>
      </c>
      <c r="E58" s="107">
        <f t="shared" si="6"/>
        <v>0.25609756097560976</v>
      </c>
      <c r="F58" s="107">
        <v>19</v>
      </c>
      <c r="G58" s="107">
        <v>74</v>
      </c>
      <c r="H58" s="107">
        <f t="shared" si="7"/>
        <v>0.25675675675675674</v>
      </c>
      <c r="I58" s="107">
        <v>25</v>
      </c>
      <c r="J58" s="107">
        <v>79</v>
      </c>
      <c r="K58" s="107">
        <f t="shared" si="8"/>
        <v>0.31645569620253167</v>
      </c>
      <c r="L58" s="107">
        <v>27</v>
      </c>
      <c r="M58" s="107">
        <v>121</v>
      </c>
      <c r="N58" s="107">
        <f t="shared" si="9"/>
        <v>0.2231404958677686</v>
      </c>
      <c r="O58" s="107"/>
      <c r="P58" s="107"/>
      <c r="Q58" s="107"/>
      <c r="R58" s="344"/>
    </row>
    <row r="59" spans="2:18">
      <c r="B59" s="184">
        <v>27</v>
      </c>
      <c r="C59" s="107">
        <v>18</v>
      </c>
      <c r="D59" s="107">
        <v>79</v>
      </c>
      <c r="E59" s="107">
        <f t="shared" si="6"/>
        <v>0.22784810126582278</v>
      </c>
      <c r="F59" s="107">
        <v>22</v>
      </c>
      <c r="G59" s="107">
        <v>80</v>
      </c>
      <c r="H59" s="107">
        <f t="shared" si="7"/>
        <v>0.27500000000000002</v>
      </c>
      <c r="I59" s="107">
        <v>23</v>
      </c>
      <c r="J59" s="107">
        <v>79</v>
      </c>
      <c r="K59" s="107">
        <f t="shared" si="8"/>
        <v>0.29113924050632911</v>
      </c>
      <c r="L59" s="107">
        <v>22</v>
      </c>
      <c r="M59" s="107">
        <v>126</v>
      </c>
      <c r="N59" s="107">
        <f t="shared" si="9"/>
        <v>0.17460317460317459</v>
      </c>
      <c r="O59" s="107"/>
      <c r="P59" s="107"/>
      <c r="Q59" s="107"/>
      <c r="R59" s="344"/>
    </row>
    <row r="60" spans="2:18">
      <c r="B60" s="184">
        <v>28</v>
      </c>
      <c r="C60" s="107">
        <v>18</v>
      </c>
      <c r="D60" s="107">
        <v>99</v>
      </c>
      <c r="E60" s="107">
        <f t="shared" si="6"/>
        <v>0.18181818181818182</v>
      </c>
      <c r="F60" s="107">
        <v>16</v>
      </c>
      <c r="G60" s="107">
        <v>73</v>
      </c>
      <c r="H60" s="107">
        <f t="shared" si="7"/>
        <v>0.21917808219178081</v>
      </c>
      <c r="I60" s="107">
        <v>23</v>
      </c>
      <c r="J60" s="107">
        <v>112</v>
      </c>
      <c r="K60" s="107">
        <f t="shared" si="8"/>
        <v>0.20535714285714285</v>
      </c>
      <c r="L60" s="107">
        <v>19</v>
      </c>
      <c r="M60" s="107">
        <v>101</v>
      </c>
      <c r="N60" s="107">
        <f t="shared" si="9"/>
        <v>0.18811881188118812</v>
      </c>
      <c r="O60" s="107"/>
      <c r="P60" s="107"/>
      <c r="Q60" s="107"/>
      <c r="R60" s="344"/>
    </row>
    <row r="61" spans="2:18">
      <c r="B61" s="184">
        <v>29</v>
      </c>
      <c r="C61" s="107">
        <v>17</v>
      </c>
      <c r="D61" s="107">
        <v>87</v>
      </c>
      <c r="E61" s="107">
        <f t="shared" si="6"/>
        <v>0.19540229885057472</v>
      </c>
      <c r="F61" s="107">
        <v>32</v>
      </c>
      <c r="G61" s="107">
        <v>100</v>
      </c>
      <c r="H61" s="107">
        <f t="shared" si="7"/>
        <v>0.32</v>
      </c>
      <c r="I61" s="107">
        <v>10</v>
      </c>
      <c r="J61" s="107">
        <v>78</v>
      </c>
      <c r="K61" s="107">
        <f t="shared" si="8"/>
        <v>0.12820512820512819</v>
      </c>
      <c r="L61" s="107">
        <v>16</v>
      </c>
      <c r="M61" s="107">
        <v>101</v>
      </c>
      <c r="N61" s="107">
        <f t="shared" si="9"/>
        <v>0.15841584158415842</v>
      </c>
      <c r="O61" s="107"/>
      <c r="P61" s="107"/>
      <c r="Q61" s="107"/>
      <c r="R61" s="344"/>
    </row>
    <row r="62" spans="2:18">
      <c r="B62" s="184">
        <v>30</v>
      </c>
      <c r="C62" s="107">
        <v>24</v>
      </c>
      <c r="D62" s="107">
        <v>105</v>
      </c>
      <c r="E62" s="107">
        <f t="shared" si="6"/>
        <v>0.22857142857142856</v>
      </c>
      <c r="F62" s="107">
        <v>27</v>
      </c>
      <c r="G62" s="107">
        <v>116</v>
      </c>
      <c r="H62" s="107">
        <f t="shared" si="7"/>
        <v>0.23275862068965517</v>
      </c>
      <c r="I62" s="107">
        <v>23</v>
      </c>
      <c r="J62" s="107">
        <v>104</v>
      </c>
      <c r="K62" s="107">
        <f t="shared" si="8"/>
        <v>0.22115384615384615</v>
      </c>
      <c r="L62" s="107">
        <v>27</v>
      </c>
      <c r="M62" s="107">
        <v>140</v>
      </c>
      <c r="N62" s="107">
        <f t="shared" si="9"/>
        <v>0.19285714285714287</v>
      </c>
      <c r="O62" s="107"/>
      <c r="P62" s="107"/>
      <c r="Q62" s="107"/>
      <c r="R62" s="344"/>
    </row>
    <row r="63" spans="2:18">
      <c r="B63" s="184">
        <v>31</v>
      </c>
      <c r="C63" s="107">
        <v>23</v>
      </c>
      <c r="D63" s="107">
        <v>81</v>
      </c>
      <c r="E63" s="107">
        <f t="shared" si="6"/>
        <v>0.2839506172839506</v>
      </c>
      <c r="F63" s="107">
        <v>16</v>
      </c>
      <c r="G63" s="107">
        <v>91</v>
      </c>
      <c r="H63" s="107">
        <f t="shared" si="7"/>
        <v>0.17582417582417584</v>
      </c>
      <c r="I63" s="107">
        <v>25</v>
      </c>
      <c r="J63" s="107">
        <v>84</v>
      </c>
      <c r="K63" s="107">
        <f t="shared" si="8"/>
        <v>0.29761904761904762</v>
      </c>
      <c r="L63" s="107">
        <v>19</v>
      </c>
      <c r="M63" s="107">
        <v>134</v>
      </c>
      <c r="N63" s="107">
        <f t="shared" si="9"/>
        <v>0.1417910447761194</v>
      </c>
      <c r="O63" s="107"/>
      <c r="P63" s="107"/>
      <c r="Q63" s="107"/>
      <c r="R63" s="344"/>
    </row>
    <row r="64" spans="2:18">
      <c r="B64" s="184">
        <v>32</v>
      </c>
      <c r="C64" s="107">
        <v>30</v>
      </c>
      <c r="D64" s="107">
        <v>108</v>
      </c>
      <c r="E64" s="107">
        <f t="shared" si="6"/>
        <v>0.27777777777777779</v>
      </c>
      <c r="F64" s="107">
        <v>16</v>
      </c>
      <c r="G64" s="107">
        <v>72</v>
      </c>
      <c r="H64" s="107">
        <f t="shared" si="7"/>
        <v>0.22222222222222221</v>
      </c>
      <c r="I64" s="107">
        <v>20</v>
      </c>
      <c r="J64" s="107">
        <v>88</v>
      </c>
      <c r="K64" s="107">
        <f t="shared" si="8"/>
        <v>0.22727272727272727</v>
      </c>
      <c r="L64" s="107">
        <v>16</v>
      </c>
      <c r="M64" s="107">
        <v>81</v>
      </c>
      <c r="N64" s="107">
        <f t="shared" si="9"/>
        <v>0.19753086419753085</v>
      </c>
      <c r="O64" s="107"/>
      <c r="R64" s="344"/>
    </row>
    <row r="65" spans="2:18">
      <c r="B65" s="184">
        <v>33</v>
      </c>
      <c r="C65" s="107">
        <v>23</v>
      </c>
      <c r="D65" s="107">
        <v>101</v>
      </c>
      <c r="E65" s="107">
        <f t="shared" ref="E65:E96" si="10">C65/D65</f>
        <v>0.22772277227722773</v>
      </c>
      <c r="F65" s="107">
        <v>15</v>
      </c>
      <c r="G65" s="107">
        <v>106</v>
      </c>
      <c r="H65" s="107">
        <f t="shared" ref="H65:H96" si="11">F65/G65</f>
        <v>0.14150943396226415</v>
      </c>
      <c r="I65" s="107">
        <v>25</v>
      </c>
      <c r="J65" s="107">
        <v>100</v>
      </c>
      <c r="K65" s="107">
        <f t="shared" ref="K65:K96" si="12">I65/J65</f>
        <v>0.25</v>
      </c>
      <c r="L65" s="107">
        <v>15</v>
      </c>
      <c r="M65" s="107">
        <v>72</v>
      </c>
      <c r="N65" s="107">
        <f t="shared" ref="N65:N96" si="13">L65/M65</f>
        <v>0.20833333333333334</v>
      </c>
      <c r="O65" s="107"/>
      <c r="R65" s="344"/>
    </row>
    <row r="66" spans="2:18">
      <c r="B66" s="184">
        <v>34</v>
      </c>
      <c r="C66" s="107">
        <v>18</v>
      </c>
      <c r="D66" s="107">
        <v>73</v>
      </c>
      <c r="E66" s="107">
        <f t="shared" si="10"/>
        <v>0.24657534246575341</v>
      </c>
      <c r="F66" s="107">
        <v>21</v>
      </c>
      <c r="G66" s="107">
        <v>87</v>
      </c>
      <c r="H66" s="107">
        <f t="shared" si="11"/>
        <v>0.2413793103448276</v>
      </c>
      <c r="I66" s="107">
        <v>20</v>
      </c>
      <c r="J66" s="107">
        <v>94</v>
      </c>
      <c r="K66" s="107">
        <f t="shared" si="12"/>
        <v>0.21276595744680851</v>
      </c>
      <c r="L66" s="107">
        <v>24</v>
      </c>
      <c r="M66" s="107">
        <v>98</v>
      </c>
      <c r="N66" s="107">
        <f t="shared" si="13"/>
        <v>0.24489795918367346</v>
      </c>
      <c r="O66" s="107"/>
      <c r="R66" s="344"/>
    </row>
    <row r="67" spans="2:18">
      <c r="B67" s="184">
        <v>35</v>
      </c>
      <c r="C67" s="107">
        <v>24</v>
      </c>
      <c r="D67" s="107">
        <v>82</v>
      </c>
      <c r="E67" s="107">
        <f t="shared" si="10"/>
        <v>0.29268292682926828</v>
      </c>
      <c r="F67" s="107">
        <v>22</v>
      </c>
      <c r="G67" s="107">
        <v>72</v>
      </c>
      <c r="H67" s="107">
        <f t="shared" si="11"/>
        <v>0.30555555555555558</v>
      </c>
      <c r="I67" s="107">
        <v>17</v>
      </c>
      <c r="J67" s="107">
        <v>101</v>
      </c>
      <c r="K67" s="107">
        <f t="shared" si="12"/>
        <v>0.16831683168316833</v>
      </c>
      <c r="L67" s="107">
        <v>27</v>
      </c>
      <c r="M67" s="107">
        <v>72</v>
      </c>
      <c r="N67" s="107">
        <f t="shared" si="13"/>
        <v>0.375</v>
      </c>
      <c r="O67" s="107"/>
      <c r="R67" s="344"/>
    </row>
    <row r="68" spans="2:18">
      <c r="B68" s="184">
        <v>36</v>
      </c>
      <c r="C68" s="107">
        <v>23</v>
      </c>
      <c r="D68" s="107">
        <v>108</v>
      </c>
      <c r="E68" s="107">
        <f t="shared" si="10"/>
        <v>0.21296296296296297</v>
      </c>
      <c r="F68" s="107">
        <v>27</v>
      </c>
      <c r="G68" s="107">
        <v>94</v>
      </c>
      <c r="H68" s="107">
        <f t="shared" si="11"/>
        <v>0.28723404255319152</v>
      </c>
      <c r="I68" s="107">
        <v>11</v>
      </c>
      <c r="J68" s="107">
        <v>84</v>
      </c>
      <c r="K68" s="107">
        <f t="shared" si="12"/>
        <v>0.13095238095238096</v>
      </c>
      <c r="L68" s="107">
        <v>27</v>
      </c>
      <c r="M68" s="107">
        <v>92</v>
      </c>
      <c r="N68" s="107">
        <f t="shared" si="13"/>
        <v>0.29347826086956524</v>
      </c>
      <c r="O68" s="107"/>
      <c r="R68" s="344"/>
    </row>
    <row r="69" spans="2:18">
      <c r="B69" s="184">
        <v>37</v>
      </c>
      <c r="C69" s="107">
        <v>18</v>
      </c>
      <c r="D69" s="107">
        <v>81</v>
      </c>
      <c r="E69" s="107">
        <f t="shared" si="10"/>
        <v>0.22222222222222221</v>
      </c>
      <c r="F69" s="107">
        <v>16</v>
      </c>
      <c r="G69" s="107">
        <v>90</v>
      </c>
      <c r="H69" s="107">
        <f t="shared" si="11"/>
        <v>0.17777777777777778</v>
      </c>
      <c r="I69" s="107">
        <v>23</v>
      </c>
      <c r="J69" s="107">
        <v>112</v>
      </c>
      <c r="K69" s="107">
        <f t="shared" si="12"/>
        <v>0.20535714285714285</v>
      </c>
      <c r="L69" s="107">
        <v>35</v>
      </c>
      <c r="M69" s="107">
        <v>101</v>
      </c>
      <c r="N69" s="107">
        <f t="shared" si="13"/>
        <v>0.34653465346534651</v>
      </c>
      <c r="O69" s="107"/>
      <c r="R69" s="344"/>
    </row>
    <row r="70" spans="2:18">
      <c r="B70" s="184">
        <v>38</v>
      </c>
      <c r="C70" s="107">
        <v>17</v>
      </c>
      <c r="D70" s="107">
        <v>94</v>
      </c>
      <c r="E70" s="107">
        <f t="shared" si="10"/>
        <v>0.18085106382978725</v>
      </c>
      <c r="F70" s="107">
        <v>22</v>
      </c>
      <c r="G70" s="107">
        <v>86</v>
      </c>
      <c r="H70" s="107">
        <f t="shared" si="11"/>
        <v>0.2558139534883721</v>
      </c>
      <c r="I70" s="107">
        <v>23</v>
      </c>
      <c r="J70" s="107">
        <v>104</v>
      </c>
      <c r="K70" s="107">
        <f t="shared" si="12"/>
        <v>0.22115384615384615</v>
      </c>
      <c r="L70" s="107">
        <v>31</v>
      </c>
      <c r="M70" s="107">
        <v>85</v>
      </c>
      <c r="N70" s="107">
        <f t="shared" si="13"/>
        <v>0.36470588235294116</v>
      </c>
      <c r="O70" s="107"/>
      <c r="P70" s="107"/>
      <c r="Q70" s="107"/>
      <c r="R70" s="344"/>
    </row>
    <row r="71" spans="2:18">
      <c r="B71" s="184">
        <v>39</v>
      </c>
      <c r="C71" s="107">
        <v>12</v>
      </c>
      <c r="D71" s="107">
        <v>82</v>
      </c>
      <c r="E71" s="107">
        <f t="shared" si="10"/>
        <v>0.14634146341463414</v>
      </c>
      <c r="F71" s="107">
        <v>22</v>
      </c>
      <c r="G71" s="107">
        <v>100</v>
      </c>
      <c r="H71" s="107">
        <f t="shared" si="11"/>
        <v>0.22</v>
      </c>
      <c r="I71" s="107">
        <v>28</v>
      </c>
      <c r="J71" s="107">
        <v>97</v>
      </c>
      <c r="K71" s="107">
        <f t="shared" si="12"/>
        <v>0.28865979381443296</v>
      </c>
      <c r="L71" s="107">
        <v>19</v>
      </c>
      <c r="M71" s="107">
        <v>97</v>
      </c>
      <c r="N71" s="107">
        <f t="shared" si="13"/>
        <v>0.19587628865979381</v>
      </c>
      <c r="O71" s="107"/>
      <c r="P71" s="107"/>
      <c r="Q71" s="107"/>
      <c r="R71" s="344"/>
    </row>
    <row r="72" spans="2:18">
      <c r="B72" s="184">
        <v>40</v>
      </c>
      <c r="C72" s="107">
        <v>21</v>
      </c>
      <c r="D72" s="107">
        <v>98</v>
      </c>
      <c r="E72" s="107">
        <f t="shared" si="10"/>
        <v>0.21428571428571427</v>
      </c>
      <c r="F72" s="107">
        <v>21</v>
      </c>
      <c r="G72" s="107">
        <v>98</v>
      </c>
      <c r="H72" s="107">
        <f t="shared" si="11"/>
        <v>0.21428571428571427</v>
      </c>
      <c r="I72" s="107">
        <v>20</v>
      </c>
      <c r="J72" s="107">
        <v>47</v>
      </c>
      <c r="K72" s="107">
        <f t="shared" si="12"/>
        <v>0.42553191489361702</v>
      </c>
      <c r="L72" s="107">
        <v>16</v>
      </c>
      <c r="M72" s="107">
        <v>107</v>
      </c>
      <c r="N72" s="107">
        <f t="shared" si="13"/>
        <v>0.14953271028037382</v>
      </c>
      <c r="O72" s="107"/>
      <c r="P72" s="107"/>
      <c r="Q72" s="107"/>
      <c r="R72" s="344"/>
    </row>
    <row r="73" spans="2:18">
      <c r="B73" s="184">
        <v>41</v>
      </c>
      <c r="C73" s="107">
        <v>21</v>
      </c>
      <c r="D73" s="107">
        <v>99</v>
      </c>
      <c r="E73" s="107">
        <f t="shared" si="10"/>
        <v>0.21212121212121213</v>
      </c>
      <c r="F73" s="107">
        <v>10</v>
      </c>
      <c r="G73" s="107">
        <v>77</v>
      </c>
      <c r="H73" s="107">
        <f t="shared" si="11"/>
        <v>0.12987012987012986</v>
      </c>
      <c r="I73" s="107">
        <v>11</v>
      </c>
      <c r="J73" s="107">
        <v>66</v>
      </c>
      <c r="K73" s="107">
        <f t="shared" si="12"/>
        <v>0.16666666666666666</v>
      </c>
      <c r="L73" s="107">
        <v>22</v>
      </c>
      <c r="M73" s="107">
        <v>65</v>
      </c>
      <c r="N73" s="107">
        <f t="shared" si="13"/>
        <v>0.33846153846153848</v>
      </c>
      <c r="O73" s="107"/>
      <c r="P73" s="107"/>
      <c r="Q73" s="107"/>
      <c r="R73" s="344"/>
    </row>
    <row r="74" spans="2:18">
      <c r="B74" s="184">
        <v>42</v>
      </c>
      <c r="C74" s="107">
        <v>18</v>
      </c>
      <c r="D74" s="107">
        <v>85</v>
      </c>
      <c r="E74" s="107">
        <f t="shared" si="10"/>
        <v>0.21176470588235294</v>
      </c>
      <c r="F74" s="107">
        <v>19</v>
      </c>
      <c r="G74" s="107">
        <v>107</v>
      </c>
      <c r="H74" s="107">
        <f t="shared" si="11"/>
        <v>0.17757009345794392</v>
      </c>
      <c r="I74" s="107">
        <v>28</v>
      </c>
      <c r="J74" s="107">
        <v>118</v>
      </c>
      <c r="K74" s="107">
        <f t="shared" si="12"/>
        <v>0.23728813559322035</v>
      </c>
      <c r="L74" s="107">
        <v>19</v>
      </c>
      <c r="M74" s="107">
        <v>80</v>
      </c>
      <c r="N74" s="107">
        <f t="shared" si="13"/>
        <v>0.23749999999999999</v>
      </c>
      <c r="O74" s="107"/>
      <c r="P74" s="107"/>
      <c r="Q74" s="107"/>
      <c r="R74" s="344"/>
    </row>
    <row r="75" spans="2:18">
      <c r="B75" s="184">
        <v>43</v>
      </c>
      <c r="C75" s="107">
        <v>24</v>
      </c>
      <c r="D75" s="107">
        <v>98</v>
      </c>
      <c r="E75" s="107">
        <f t="shared" si="10"/>
        <v>0.24489795918367346</v>
      </c>
      <c r="F75" s="107">
        <v>24</v>
      </c>
      <c r="G75" s="107">
        <v>51</v>
      </c>
      <c r="H75" s="107">
        <f t="shared" si="11"/>
        <v>0.47058823529411764</v>
      </c>
      <c r="I75" s="107">
        <v>11</v>
      </c>
      <c r="J75" s="107">
        <v>85</v>
      </c>
      <c r="K75" s="107">
        <f t="shared" si="12"/>
        <v>0.12941176470588237</v>
      </c>
      <c r="L75" s="107">
        <v>19</v>
      </c>
      <c r="M75" s="107">
        <v>58</v>
      </c>
      <c r="N75" s="107">
        <f t="shared" si="13"/>
        <v>0.32758620689655171</v>
      </c>
      <c r="O75" s="107"/>
      <c r="P75" s="107"/>
      <c r="Q75" s="107"/>
      <c r="R75" s="344"/>
    </row>
    <row r="76" spans="2:18">
      <c r="B76" s="184">
        <v>44</v>
      </c>
      <c r="C76" s="107">
        <v>12</v>
      </c>
      <c r="D76" s="107">
        <v>85</v>
      </c>
      <c r="E76" s="107">
        <f t="shared" si="10"/>
        <v>0.14117647058823529</v>
      </c>
      <c r="F76" s="107">
        <v>22</v>
      </c>
      <c r="G76" s="107">
        <v>107</v>
      </c>
      <c r="H76" s="107">
        <f t="shared" si="11"/>
        <v>0.20560747663551401</v>
      </c>
      <c r="I76" s="107">
        <v>25</v>
      </c>
      <c r="J76" s="107">
        <v>97</v>
      </c>
      <c r="K76" s="107">
        <f t="shared" si="12"/>
        <v>0.25773195876288657</v>
      </c>
      <c r="L76" s="107">
        <v>22</v>
      </c>
      <c r="M76" s="107">
        <v>66</v>
      </c>
      <c r="N76" s="107">
        <f t="shared" si="13"/>
        <v>0.33333333333333331</v>
      </c>
      <c r="O76" s="107"/>
      <c r="P76" s="107"/>
      <c r="Q76" s="107"/>
      <c r="R76" s="344"/>
    </row>
    <row r="77" spans="2:18">
      <c r="B77" s="184">
        <v>45</v>
      </c>
      <c r="C77" s="107">
        <v>17</v>
      </c>
      <c r="D77" s="107">
        <v>88</v>
      </c>
      <c r="E77" s="107">
        <f t="shared" si="10"/>
        <v>0.19318181818181818</v>
      </c>
      <c r="F77" s="107">
        <v>24</v>
      </c>
      <c r="G77" s="107">
        <v>86</v>
      </c>
      <c r="H77" s="107">
        <f t="shared" si="11"/>
        <v>0.27906976744186046</v>
      </c>
      <c r="I77" s="107">
        <v>23</v>
      </c>
      <c r="J77" s="107">
        <v>73</v>
      </c>
      <c r="K77" s="107">
        <f t="shared" si="12"/>
        <v>0.31506849315068491</v>
      </c>
      <c r="L77" s="107">
        <v>22</v>
      </c>
      <c r="M77" s="107">
        <v>71</v>
      </c>
      <c r="N77" s="107">
        <f t="shared" si="13"/>
        <v>0.30985915492957744</v>
      </c>
      <c r="O77" s="107"/>
      <c r="P77" s="107"/>
      <c r="Q77" s="107"/>
      <c r="R77" s="344"/>
    </row>
    <row r="78" spans="2:18">
      <c r="B78" s="184">
        <v>46</v>
      </c>
      <c r="C78" s="107">
        <v>23</v>
      </c>
      <c r="D78" s="107">
        <v>131</v>
      </c>
      <c r="E78" s="107">
        <f t="shared" si="10"/>
        <v>0.17557251908396945</v>
      </c>
      <c r="F78" s="107">
        <v>15</v>
      </c>
      <c r="G78" s="107">
        <v>72</v>
      </c>
      <c r="H78" s="107">
        <f t="shared" si="11"/>
        <v>0.20833333333333334</v>
      </c>
      <c r="I78" s="107">
        <v>20</v>
      </c>
      <c r="J78" s="107">
        <v>78</v>
      </c>
      <c r="K78" s="107">
        <f t="shared" si="12"/>
        <v>0.25641025641025639</v>
      </c>
      <c r="L78" s="107">
        <v>22</v>
      </c>
      <c r="M78" s="107">
        <v>99</v>
      </c>
      <c r="N78" s="107">
        <f t="shared" si="13"/>
        <v>0.22222222222222221</v>
      </c>
      <c r="O78" s="107"/>
      <c r="P78" s="107"/>
      <c r="Q78" s="107"/>
      <c r="R78" s="344"/>
    </row>
    <row r="79" spans="2:18">
      <c r="B79" s="184">
        <v>47</v>
      </c>
      <c r="C79" s="107">
        <v>17</v>
      </c>
      <c r="D79" s="107">
        <v>94</v>
      </c>
      <c r="E79" s="107">
        <f t="shared" si="10"/>
        <v>0.18085106382978725</v>
      </c>
      <c r="F79" s="107">
        <v>22</v>
      </c>
      <c r="G79" s="107">
        <v>123</v>
      </c>
      <c r="H79" s="107">
        <f t="shared" si="11"/>
        <v>0.17886178861788618</v>
      </c>
      <c r="I79" s="107">
        <v>17</v>
      </c>
      <c r="J79" s="107">
        <v>87</v>
      </c>
      <c r="K79" s="107">
        <f t="shared" si="12"/>
        <v>0.19540229885057472</v>
      </c>
      <c r="L79" s="107">
        <v>16</v>
      </c>
      <c r="M79" s="107">
        <v>88</v>
      </c>
      <c r="N79" s="107">
        <f t="shared" si="13"/>
        <v>0.18181818181818182</v>
      </c>
      <c r="O79" s="107"/>
      <c r="P79" s="107"/>
      <c r="Q79" s="107"/>
      <c r="R79" s="344"/>
    </row>
    <row r="80" spans="2:18">
      <c r="B80" s="184">
        <v>48</v>
      </c>
      <c r="C80" s="107">
        <v>12</v>
      </c>
      <c r="D80" s="107">
        <v>82</v>
      </c>
      <c r="E80" s="107">
        <f t="shared" si="10"/>
        <v>0.14634146341463414</v>
      </c>
      <c r="F80" s="107">
        <v>15</v>
      </c>
      <c r="G80" s="107">
        <v>80</v>
      </c>
      <c r="H80" s="107">
        <f t="shared" si="11"/>
        <v>0.1875</v>
      </c>
      <c r="I80" s="107">
        <v>16</v>
      </c>
      <c r="J80" s="107">
        <v>98</v>
      </c>
      <c r="K80" s="107">
        <f t="shared" si="12"/>
        <v>0.16326530612244897</v>
      </c>
      <c r="L80" s="107">
        <v>28</v>
      </c>
      <c r="M80" s="107">
        <v>105</v>
      </c>
      <c r="N80" s="107">
        <f t="shared" si="13"/>
        <v>0.26666666666666666</v>
      </c>
      <c r="O80" s="107"/>
      <c r="P80" s="107"/>
      <c r="Q80" s="107"/>
      <c r="R80" s="344"/>
    </row>
    <row r="81" spans="2:18">
      <c r="B81" s="184">
        <v>49</v>
      </c>
      <c r="C81" s="107">
        <v>11</v>
      </c>
      <c r="D81" s="107">
        <v>58</v>
      </c>
      <c r="E81" s="107">
        <f t="shared" si="10"/>
        <v>0.18965517241379309</v>
      </c>
      <c r="F81" s="107">
        <v>22</v>
      </c>
      <c r="G81" s="107">
        <v>71</v>
      </c>
      <c r="H81" s="107">
        <f t="shared" si="11"/>
        <v>0.30985915492957744</v>
      </c>
      <c r="I81" s="107">
        <v>15</v>
      </c>
      <c r="J81" s="107">
        <v>72</v>
      </c>
      <c r="K81" s="107">
        <f t="shared" si="12"/>
        <v>0.20833333333333334</v>
      </c>
      <c r="L81" s="107">
        <v>22</v>
      </c>
      <c r="M81" s="107">
        <v>89</v>
      </c>
      <c r="N81" s="107">
        <f t="shared" si="13"/>
        <v>0.24719101123595505</v>
      </c>
      <c r="O81" s="107"/>
      <c r="P81" s="107"/>
      <c r="Q81" s="107"/>
      <c r="R81" s="344"/>
    </row>
    <row r="82" spans="2:18">
      <c r="B82" s="184">
        <v>50</v>
      </c>
      <c r="C82" s="107">
        <v>11</v>
      </c>
      <c r="D82" s="107">
        <v>82</v>
      </c>
      <c r="E82" s="107">
        <f t="shared" si="10"/>
        <v>0.13414634146341464</v>
      </c>
      <c r="F82" s="107">
        <v>29</v>
      </c>
      <c r="G82" s="107">
        <v>98</v>
      </c>
      <c r="H82" s="107">
        <f t="shared" si="11"/>
        <v>0.29591836734693877</v>
      </c>
      <c r="I82" s="107">
        <v>11</v>
      </c>
      <c r="J82" s="107">
        <v>50</v>
      </c>
      <c r="K82" s="107">
        <f t="shared" si="12"/>
        <v>0.22</v>
      </c>
      <c r="L82" s="107">
        <v>14</v>
      </c>
      <c r="M82" s="107">
        <v>81</v>
      </c>
      <c r="N82" s="107">
        <f t="shared" si="13"/>
        <v>0.1728395061728395</v>
      </c>
      <c r="O82" s="107"/>
      <c r="P82" s="107"/>
      <c r="Q82" s="107"/>
      <c r="R82" s="344"/>
    </row>
    <row r="83" spans="2:18">
      <c r="B83" s="184">
        <v>51</v>
      </c>
      <c r="C83" s="107">
        <v>26</v>
      </c>
      <c r="D83" s="107">
        <v>88</v>
      </c>
      <c r="E83" s="107">
        <f t="shared" si="10"/>
        <v>0.29545454545454547</v>
      </c>
      <c r="F83" s="107">
        <v>16</v>
      </c>
      <c r="G83" s="107">
        <v>100</v>
      </c>
      <c r="H83" s="107">
        <f t="shared" si="11"/>
        <v>0.16</v>
      </c>
      <c r="I83" s="107">
        <v>16</v>
      </c>
      <c r="J83" s="107">
        <v>60</v>
      </c>
      <c r="K83" s="107">
        <f t="shared" si="12"/>
        <v>0.26666666666666666</v>
      </c>
      <c r="L83" s="107">
        <v>14</v>
      </c>
      <c r="M83" s="107">
        <v>58</v>
      </c>
      <c r="N83" s="107">
        <f t="shared" si="13"/>
        <v>0.2413793103448276</v>
      </c>
      <c r="O83" s="107"/>
      <c r="P83" s="107"/>
      <c r="Q83" s="107"/>
      <c r="R83" s="344"/>
    </row>
    <row r="84" spans="2:18">
      <c r="B84" s="184">
        <v>52</v>
      </c>
      <c r="C84" s="107">
        <v>18</v>
      </c>
      <c r="D84" s="107">
        <v>108</v>
      </c>
      <c r="E84" s="107">
        <f t="shared" si="10"/>
        <v>0.16666666666666666</v>
      </c>
      <c r="F84" s="107">
        <v>24</v>
      </c>
      <c r="G84" s="107">
        <v>78</v>
      </c>
      <c r="H84" s="107">
        <f t="shared" si="11"/>
        <v>0.30769230769230771</v>
      </c>
      <c r="I84" s="107">
        <v>17</v>
      </c>
      <c r="J84" s="107">
        <v>97</v>
      </c>
      <c r="K84" s="107">
        <f t="shared" si="12"/>
        <v>0.17525773195876287</v>
      </c>
      <c r="L84" s="107">
        <v>31</v>
      </c>
      <c r="M84" s="107">
        <v>116</v>
      </c>
      <c r="N84" s="107">
        <f t="shared" si="13"/>
        <v>0.26724137931034481</v>
      </c>
      <c r="O84" s="107"/>
      <c r="P84" s="107"/>
      <c r="Q84" s="107"/>
      <c r="R84" s="344"/>
    </row>
    <row r="85" spans="2:18">
      <c r="B85" s="184">
        <v>53</v>
      </c>
      <c r="C85" s="107">
        <v>21</v>
      </c>
      <c r="D85" s="107">
        <v>97</v>
      </c>
      <c r="E85" s="107">
        <f t="shared" si="10"/>
        <v>0.21649484536082475</v>
      </c>
      <c r="F85" s="107">
        <v>27</v>
      </c>
      <c r="G85" s="107">
        <v>59</v>
      </c>
      <c r="H85" s="107">
        <f t="shared" si="11"/>
        <v>0.4576271186440678</v>
      </c>
      <c r="I85" s="107">
        <v>20</v>
      </c>
      <c r="J85" s="107">
        <v>61</v>
      </c>
      <c r="K85" s="107">
        <f t="shared" si="12"/>
        <v>0.32786885245901637</v>
      </c>
      <c r="L85" s="107">
        <v>27</v>
      </c>
      <c r="M85" s="107">
        <v>108</v>
      </c>
      <c r="N85" s="107">
        <f t="shared" si="13"/>
        <v>0.25</v>
      </c>
      <c r="O85" s="107"/>
      <c r="P85" s="107"/>
      <c r="Q85" s="107"/>
      <c r="R85" s="344"/>
    </row>
    <row r="86" spans="2:18">
      <c r="B86" s="184">
        <v>54</v>
      </c>
      <c r="C86" s="107">
        <v>18</v>
      </c>
      <c r="D86" s="107">
        <v>101</v>
      </c>
      <c r="E86" s="107">
        <f t="shared" si="10"/>
        <v>0.17821782178217821</v>
      </c>
      <c r="F86" s="107">
        <v>22</v>
      </c>
      <c r="G86" s="107">
        <v>91</v>
      </c>
      <c r="H86" s="107">
        <f t="shared" si="11"/>
        <v>0.24175824175824176</v>
      </c>
      <c r="I86" s="107">
        <v>20</v>
      </c>
      <c r="J86" s="107">
        <v>66</v>
      </c>
      <c r="K86" s="107">
        <f t="shared" si="12"/>
        <v>0.30303030303030304</v>
      </c>
      <c r="L86" s="107">
        <v>22</v>
      </c>
      <c r="M86" s="107">
        <v>121</v>
      </c>
      <c r="N86" s="107">
        <f t="shared" si="13"/>
        <v>0.18181818181818182</v>
      </c>
      <c r="O86" s="107"/>
      <c r="P86" s="107"/>
      <c r="Q86" s="107"/>
      <c r="R86" s="344"/>
    </row>
    <row r="87" spans="2:18">
      <c r="B87" s="184">
        <v>55</v>
      </c>
      <c r="C87" s="107">
        <v>24</v>
      </c>
      <c r="D87" s="107">
        <v>93</v>
      </c>
      <c r="E87" s="107">
        <f t="shared" si="10"/>
        <v>0.25806451612903225</v>
      </c>
      <c r="F87" s="107">
        <v>19</v>
      </c>
      <c r="G87" s="107">
        <v>90</v>
      </c>
      <c r="H87" s="107">
        <f t="shared" si="11"/>
        <v>0.21111111111111111</v>
      </c>
      <c r="I87" s="107">
        <v>29</v>
      </c>
      <c r="J87" s="107">
        <v>88</v>
      </c>
      <c r="K87" s="107">
        <f t="shared" si="12"/>
        <v>0.32954545454545453</v>
      </c>
      <c r="L87" s="107">
        <v>29</v>
      </c>
      <c r="M87" s="107">
        <v>105</v>
      </c>
      <c r="N87" s="107">
        <f t="shared" si="13"/>
        <v>0.27619047619047621</v>
      </c>
      <c r="O87" s="107"/>
      <c r="P87" s="107"/>
      <c r="Q87" s="107"/>
      <c r="R87" s="344"/>
    </row>
    <row r="88" spans="2:18">
      <c r="B88" s="184">
        <v>56</v>
      </c>
      <c r="C88" s="107">
        <v>18</v>
      </c>
      <c r="D88" s="107">
        <v>97</v>
      </c>
      <c r="E88" s="107">
        <f t="shared" si="10"/>
        <v>0.18556701030927836</v>
      </c>
      <c r="F88" s="107">
        <v>10</v>
      </c>
      <c r="G88" s="107">
        <v>81</v>
      </c>
      <c r="H88" s="107">
        <f t="shared" si="11"/>
        <v>0.12345679012345678</v>
      </c>
      <c r="I88" s="107">
        <v>29</v>
      </c>
      <c r="J88" s="107">
        <v>66</v>
      </c>
      <c r="K88" s="107">
        <f t="shared" si="12"/>
        <v>0.43939393939393939</v>
      </c>
      <c r="L88" s="107">
        <v>14</v>
      </c>
      <c r="M88" s="107">
        <v>57</v>
      </c>
      <c r="N88" s="107">
        <f t="shared" si="13"/>
        <v>0.24561403508771928</v>
      </c>
      <c r="O88" s="107"/>
      <c r="P88" s="107"/>
      <c r="Q88" s="107"/>
      <c r="R88" s="344"/>
    </row>
    <row r="89" spans="2:18">
      <c r="B89" s="184">
        <v>57</v>
      </c>
      <c r="C89" s="107">
        <v>18</v>
      </c>
      <c r="D89" s="107">
        <v>104</v>
      </c>
      <c r="E89" s="107">
        <f t="shared" si="10"/>
        <v>0.17307692307692307</v>
      </c>
      <c r="F89" s="107">
        <v>10</v>
      </c>
      <c r="G89" s="107">
        <v>96</v>
      </c>
      <c r="H89" s="107">
        <f t="shared" si="11"/>
        <v>0.10416666666666667</v>
      </c>
      <c r="I89" s="107">
        <v>16</v>
      </c>
      <c r="J89" s="107">
        <v>77</v>
      </c>
      <c r="K89" s="107">
        <f t="shared" si="12"/>
        <v>0.20779220779220781</v>
      </c>
      <c r="L89" s="107">
        <v>24</v>
      </c>
      <c r="M89" s="107">
        <v>140</v>
      </c>
      <c r="N89" s="107">
        <f t="shared" si="13"/>
        <v>0.17142857142857143</v>
      </c>
      <c r="O89" s="107"/>
      <c r="P89" s="107"/>
      <c r="Q89" s="379" t="s">
        <v>332</v>
      </c>
      <c r="R89" s="380"/>
    </row>
    <row r="90" spans="2:18">
      <c r="B90" s="184">
        <v>58</v>
      </c>
      <c r="C90" s="107">
        <v>18</v>
      </c>
      <c r="D90" s="107">
        <v>129</v>
      </c>
      <c r="E90" s="107">
        <f t="shared" si="10"/>
        <v>0.13953488372093023</v>
      </c>
      <c r="F90" s="107">
        <v>22</v>
      </c>
      <c r="G90" s="107">
        <v>99</v>
      </c>
      <c r="H90" s="107">
        <f t="shared" si="11"/>
        <v>0.22222222222222221</v>
      </c>
      <c r="I90" s="107">
        <v>29</v>
      </c>
      <c r="J90" s="107">
        <v>88</v>
      </c>
      <c r="K90" s="107">
        <f t="shared" si="12"/>
        <v>0.32954545454545453</v>
      </c>
      <c r="L90" s="107">
        <v>21</v>
      </c>
      <c r="M90" s="107">
        <v>58</v>
      </c>
      <c r="N90" s="107">
        <f t="shared" si="13"/>
        <v>0.36206896551724138</v>
      </c>
      <c r="O90" s="107"/>
      <c r="P90" s="352"/>
      <c r="Q90" s="352" t="s">
        <v>16</v>
      </c>
      <c r="R90" s="353" t="s">
        <v>17</v>
      </c>
    </row>
    <row r="91" spans="2:18">
      <c r="B91" s="184">
        <v>59</v>
      </c>
      <c r="C91" s="107">
        <v>21</v>
      </c>
      <c r="D91" s="107">
        <v>99</v>
      </c>
      <c r="E91" s="107">
        <f t="shared" si="10"/>
        <v>0.21212121212121213</v>
      </c>
      <c r="F91" s="107">
        <v>15</v>
      </c>
      <c r="G91" s="107">
        <v>80</v>
      </c>
      <c r="H91" s="107">
        <f t="shared" si="11"/>
        <v>0.1875</v>
      </c>
      <c r="I91" s="107">
        <v>15</v>
      </c>
      <c r="J91" s="107">
        <v>73</v>
      </c>
      <c r="K91" s="107">
        <f t="shared" si="12"/>
        <v>0.20547945205479451</v>
      </c>
      <c r="L91" s="107">
        <v>27</v>
      </c>
      <c r="M91" s="107">
        <v>106</v>
      </c>
      <c r="N91" s="107">
        <f t="shared" si="13"/>
        <v>0.25471698113207547</v>
      </c>
      <c r="O91" s="107"/>
      <c r="P91" s="352" t="s">
        <v>4</v>
      </c>
      <c r="Q91" s="352">
        <v>0.23109360619788336</v>
      </c>
      <c r="R91" s="353">
        <v>5.7954155356170819E-3</v>
      </c>
    </row>
    <row r="92" spans="2:18">
      <c r="B92" s="184">
        <v>60</v>
      </c>
      <c r="C92" s="107">
        <v>12</v>
      </c>
      <c r="D92" s="107">
        <v>123</v>
      </c>
      <c r="E92" s="107">
        <f t="shared" si="10"/>
        <v>9.7560975609756101E-2</v>
      </c>
      <c r="F92" s="107">
        <v>24</v>
      </c>
      <c r="G92" s="107">
        <v>117</v>
      </c>
      <c r="H92" s="107">
        <f t="shared" si="11"/>
        <v>0.20512820512820512</v>
      </c>
      <c r="I92" s="107">
        <v>22</v>
      </c>
      <c r="J92" s="107">
        <v>100</v>
      </c>
      <c r="K92" s="107">
        <f t="shared" si="12"/>
        <v>0.22</v>
      </c>
      <c r="L92" s="107">
        <v>31</v>
      </c>
      <c r="M92" s="107">
        <v>105</v>
      </c>
      <c r="N92" s="107">
        <f t="shared" si="13"/>
        <v>0.29523809523809524</v>
      </c>
      <c r="O92" s="107"/>
      <c r="P92" s="9" t="s">
        <v>5</v>
      </c>
      <c r="Q92" s="352">
        <v>0.22617830405985814</v>
      </c>
      <c r="R92" s="353">
        <v>7.1994398583855868E-3</v>
      </c>
    </row>
    <row r="93" spans="2:18">
      <c r="B93" s="184">
        <v>61</v>
      </c>
      <c r="C93" s="107">
        <v>29</v>
      </c>
      <c r="D93" s="107">
        <v>144</v>
      </c>
      <c r="E93" s="107">
        <f t="shared" si="10"/>
        <v>0.2013888888888889</v>
      </c>
      <c r="F93" s="107">
        <v>9</v>
      </c>
      <c r="G93" s="107">
        <v>68</v>
      </c>
      <c r="H93" s="107">
        <f t="shared" si="11"/>
        <v>0.13235294117647059</v>
      </c>
      <c r="I93" s="107">
        <v>23</v>
      </c>
      <c r="J93" s="107">
        <v>98</v>
      </c>
      <c r="K93" s="107">
        <f t="shared" si="12"/>
        <v>0.23469387755102042</v>
      </c>
      <c r="L93" s="107">
        <v>15</v>
      </c>
      <c r="M93" s="107">
        <v>73</v>
      </c>
      <c r="N93" s="107">
        <f t="shared" si="13"/>
        <v>0.20547945205479451</v>
      </c>
      <c r="O93" s="107"/>
      <c r="P93" s="9" t="s">
        <v>6</v>
      </c>
      <c r="Q93" s="352">
        <v>0.23337496496436766</v>
      </c>
      <c r="R93" s="353">
        <v>5.9841639070253643E-3</v>
      </c>
    </row>
    <row r="94" spans="2:18">
      <c r="B94" s="184">
        <v>62</v>
      </c>
      <c r="C94" s="107">
        <v>23</v>
      </c>
      <c r="D94" s="107">
        <v>80</v>
      </c>
      <c r="E94" s="107">
        <f t="shared" si="10"/>
        <v>0.28749999999999998</v>
      </c>
      <c r="F94" s="107">
        <v>28</v>
      </c>
      <c r="G94" s="107">
        <v>86</v>
      </c>
      <c r="H94" s="107">
        <f t="shared" si="11"/>
        <v>0.32558139534883723</v>
      </c>
      <c r="I94" s="107">
        <v>23</v>
      </c>
      <c r="J94" s="107">
        <v>112</v>
      </c>
      <c r="K94" s="107">
        <f t="shared" si="12"/>
        <v>0.20535714285714285</v>
      </c>
      <c r="L94" s="107">
        <v>27</v>
      </c>
      <c r="M94" s="107">
        <v>100</v>
      </c>
      <c r="N94" s="107">
        <f t="shared" si="13"/>
        <v>0.27</v>
      </c>
      <c r="O94" s="107"/>
      <c r="P94" s="352" t="s">
        <v>7</v>
      </c>
      <c r="Q94" s="352">
        <v>0.24232233168998349</v>
      </c>
      <c r="R94" s="353">
        <v>6.1339571609480125E-3</v>
      </c>
    </row>
    <row r="95" spans="2:18">
      <c r="B95" s="184">
        <v>63</v>
      </c>
      <c r="C95" s="107">
        <v>24</v>
      </c>
      <c r="D95" s="107">
        <v>79</v>
      </c>
      <c r="E95" s="107">
        <f t="shared" si="10"/>
        <v>0.30379746835443039</v>
      </c>
      <c r="F95" s="107">
        <v>16</v>
      </c>
      <c r="G95" s="107">
        <v>94</v>
      </c>
      <c r="H95" s="107">
        <f t="shared" si="11"/>
        <v>0.1702127659574468</v>
      </c>
      <c r="I95" s="107">
        <v>25</v>
      </c>
      <c r="J95" s="107">
        <v>87</v>
      </c>
      <c r="K95" s="107">
        <f t="shared" si="12"/>
        <v>0.28735632183908044</v>
      </c>
      <c r="L95" s="107">
        <v>15</v>
      </c>
      <c r="M95" s="107">
        <v>87</v>
      </c>
      <c r="N95" s="107">
        <f t="shared" si="13"/>
        <v>0.17241379310344829</v>
      </c>
      <c r="O95" s="107"/>
      <c r="P95" s="107"/>
      <c r="Q95" s="107"/>
      <c r="R95" s="344"/>
    </row>
    <row r="96" spans="2:18">
      <c r="B96" s="184">
        <v>64</v>
      </c>
      <c r="C96" s="107">
        <v>12</v>
      </c>
      <c r="D96" s="107">
        <v>77</v>
      </c>
      <c r="E96" s="107">
        <f t="shared" si="10"/>
        <v>0.15584415584415584</v>
      </c>
      <c r="F96" s="107">
        <v>22</v>
      </c>
      <c r="G96" s="107">
        <v>107</v>
      </c>
      <c r="H96" s="107">
        <f t="shared" si="11"/>
        <v>0.20560747663551401</v>
      </c>
      <c r="I96" s="107">
        <v>20</v>
      </c>
      <c r="J96" s="107">
        <v>89</v>
      </c>
      <c r="K96" s="107">
        <f t="shared" si="12"/>
        <v>0.2247191011235955</v>
      </c>
      <c r="L96" s="107">
        <v>22</v>
      </c>
      <c r="M96" s="107">
        <v>110</v>
      </c>
      <c r="N96" s="107">
        <f t="shared" si="13"/>
        <v>0.2</v>
      </c>
      <c r="O96" s="107"/>
      <c r="P96" s="107"/>
      <c r="Q96" s="107"/>
      <c r="R96" s="344"/>
    </row>
    <row r="97" spans="2:18">
      <c r="B97" s="184">
        <v>65</v>
      </c>
      <c r="C97" s="107">
        <v>23</v>
      </c>
      <c r="D97" s="107">
        <v>94</v>
      </c>
      <c r="E97" s="107">
        <f t="shared" ref="E97:E128" si="14">C97/D97</f>
        <v>0.24468085106382978</v>
      </c>
      <c r="F97" s="107">
        <v>19</v>
      </c>
      <c r="G97" s="107">
        <v>104</v>
      </c>
      <c r="H97" s="107">
        <f t="shared" ref="H97:H128" si="15">F97/G97</f>
        <v>0.18269230769230768</v>
      </c>
      <c r="I97" s="107">
        <v>22</v>
      </c>
      <c r="J97" s="107">
        <v>121</v>
      </c>
      <c r="K97" s="107">
        <f t="shared" ref="K97:K128" si="16">I97/J97</f>
        <v>0.18181818181818182</v>
      </c>
      <c r="L97" s="107">
        <v>16</v>
      </c>
      <c r="M97" s="107">
        <v>95</v>
      </c>
      <c r="N97" s="107">
        <f t="shared" ref="N97:N128" si="17">L97/M97</f>
        <v>0.16842105263157894</v>
      </c>
      <c r="O97" s="107"/>
      <c r="P97" s="107"/>
      <c r="Q97" s="107"/>
      <c r="R97" s="344"/>
    </row>
    <row r="98" spans="2:18">
      <c r="B98" s="184">
        <v>66</v>
      </c>
      <c r="C98" s="107">
        <v>26</v>
      </c>
      <c r="D98" s="107">
        <v>101</v>
      </c>
      <c r="E98" s="107">
        <f t="shared" si="14"/>
        <v>0.25742574257425743</v>
      </c>
      <c r="F98" s="107">
        <v>22</v>
      </c>
      <c r="G98" s="107">
        <v>125</v>
      </c>
      <c r="H98" s="107">
        <f t="shared" si="15"/>
        <v>0.17599999999999999</v>
      </c>
      <c r="I98" s="107">
        <v>28</v>
      </c>
      <c r="J98" s="107">
        <v>84</v>
      </c>
      <c r="K98" s="107">
        <f t="shared" si="16"/>
        <v>0.33333333333333331</v>
      </c>
      <c r="L98" s="107">
        <v>9</v>
      </c>
      <c r="M98" s="107">
        <v>61</v>
      </c>
      <c r="N98" s="107">
        <f t="shared" si="17"/>
        <v>0.14754098360655737</v>
      </c>
      <c r="O98" s="107"/>
      <c r="P98" s="107"/>
      <c r="Q98" s="107"/>
      <c r="R98" s="344"/>
    </row>
    <row r="99" spans="2:18">
      <c r="B99" s="184">
        <v>67</v>
      </c>
      <c r="C99" s="107">
        <v>31</v>
      </c>
      <c r="D99" s="107">
        <v>58</v>
      </c>
      <c r="E99" s="107">
        <f t="shared" si="14"/>
        <v>0.53448275862068961</v>
      </c>
      <c r="F99" s="107">
        <v>16</v>
      </c>
      <c r="G99" s="107">
        <v>84</v>
      </c>
      <c r="H99" s="107">
        <f t="shared" si="15"/>
        <v>0.19047619047619047</v>
      </c>
      <c r="I99" s="107">
        <v>25</v>
      </c>
      <c r="J99" s="107">
        <v>109</v>
      </c>
      <c r="K99" s="107">
        <f t="shared" si="16"/>
        <v>0.22935779816513763</v>
      </c>
      <c r="L99" s="107">
        <v>27</v>
      </c>
      <c r="M99" s="107">
        <v>80</v>
      </c>
      <c r="N99" s="107">
        <f t="shared" si="17"/>
        <v>0.33750000000000002</v>
      </c>
      <c r="O99" s="107"/>
      <c r="P99" s="107"/>
      <c r="Q99" s="107"/>
      <c r="R99" s="344"/>
    </row>
    <row r="100" spans="2:18">
      <c r="B100" s="184">
        <v>68</v>
      </c>
      <c r="C100" s="107">
        <v>18</v>
      </c>
      <c r="D100" s="107">
        <v>127</v>
      </c>
      <c r="E100" s="107">
        <f t="shared" si="14"/>
        <v>0.14173228346456693</v>
      </c>
      <c r="F100" s="107">
        <v>16</v>
      </c>
      <c r="G100" s="107">
        <v>71</v>
      </c>
      <c r="H100" s="107">
        <f t="shared" si="15"/>
        <v>0.22535211267605634</v>
      </c>
      <c r="I100" s="107">
        <v>20</v>
      </c>
      <c r="J100" s="107">
        <v>85</v>
      </c>
      <c r="K100" s="107">
        <f t="shared" si="16"/>
        <v>0.23529411764705882</v>
      </c>
      <c r="L100" s="107">
        <v>32</v>
      </c>
      <c r="M100" s="107">
        <v>98</v>
      </c>
      <c r="N100" s="107">
        <f t="shared" si="17"/>
        <v>0.32653061224489793</v>
      </c>
      <c r="O100" s="107"/>
      <c r="P100" s="107"/>
      <c r="Q100" s="107"/>
      <c r="R100" s="344"/>
    </row>
    <row r="101" spans="2:18">
      <c r="B101" s="184">
        <v>69</v>
      </c>
      <c r="C101" s="107">
        <v>16</v>
      </c>
      <c r="D101" s="107">
        <v>94</v>
      </c>
      <c r="E101" s="107">
        <f t="shared" si="14"/>
        <v>0.1702127659574468</v>
      </c>
      <c r="F101" s="107">
        <v>16</v>
      </c>
      <c r="G101" s="107">
        <v>122</v>
      </c>
      <c r="H101" s="107">
        <f t="shared" si="15"/>
        <v>0.13114754098360656</v>
      </c>
      <c r="I101" s="107">
        <v>23</v>
      </c>
      <c r="J101" s="107">
        <v>109</v>
      </c>
      <c r="K101" s="107">
        <f t="shared" si="16"/>
        <v>0.21100917431192662</v>
      </c>
      <c r="L101" s="107">
        <v>22</v>
      </c>
      <c r="M101" s="107">
        <v>97</v>
      </c>
      <c r="N101" s="107">
        <f t="shared" si="17"/>
        <v>0.22680412371134021</v>
      </c>
      <c r="O101" s="107"/>
      <c r="P101" s="107"/>
      <c r="Q101" s="107"/>
      <c r="R101" s="344"/>
    </row>
    <row r="102" spans="2:18">
      <c r="B102" s="184">
        <v>70</v>
      </c>
      <c r="C102" s="107">
        <v>24</v>
      </c>
      <c r="D102" s="107">
        <v>100</v>
      </c>
      <c r="E102" s="107">
        <f t="shared" si="14"/>
        <v>0.24</v>
      </c>
      <c r="F102" s="107">
        <v>19</v>
      </c>
      <c r="G102" s="107">
        <v>91</v>
      </c>
      <c r="H102" s="107">
        <f t="shared" si="15"/>
        <v>0.2087912087912088</v>
      </c>
      <c r="I102" s="107">
        <v>11</v>
      </c>
      <c r="J102" s="107">
        <v>93</v>
      </c>
      <c r="K102" s="107">
        <f t="shared" si="16"/>
        <v>0.11827956989247312</v>
      </c>
      <c r="L102" s="107">
        <v>9</v>
      </c>
      <c r="M102" s="107">
        <v>85</v>
      </c>
      <c r="N102" s="107">
        <f t="shared" si="17"/>
        <v>0.10588235294117647</v>
      </c>
      <c r="O102" s="107"/>
      <c r="P102" s="107"/>
      <c r="Q102" s="107"/>
      <c r="R102" s="344"/>
    </row>
    <row r="103" spans="2:18">
      <c r="B103" s="184">
        <v>71</v>
      </c>
      <c r="C103" s="107">
        <v>12</v>
      </c>
      <c r="D103" s="107">
        <v>107</v>
      </c>
      <c r="E103" s="107">
        <f t="shared" si="14"/>
        <v>0.11214953271028037</v>
      </c>
      <c r="F103" s="107">
        <v>28</v>
      </c>
      <c r="G103" s="107">
        <v>80</v>
      </c>
      <c r="H103" s="107">
        <f t="shared" si="15"/>
        <v>0.35</v>
      </c>
      <c r="I103" s="107">
        <v>20</v>
      </c>
      <c r="J103" s="107">
        <v>110</v>
      </c>
      <c r="K103" s="107">
        <f t="shared" si="16"/>
        <v>0.18181818181818182</v>
      </c>
      <c r="L103" s="107">
        <v>22</v>
      </c>
      <c r="M103" s="107">
        <v>91</v>
      </c>
      <c r="N103" s="107">
        <f t="shared" si="17"/>
        <v>0.24175824175824176</v>
      </c>
      <c r="O103" s="107"/>
      <c r="P103" s="107"/>
      <c r="Q103" s="107"/>
      <c r="R103" s="344"/>
    </row>
    <row r="104" spans="2:18">
      <c r="B104" s="184">
        <v>72</v>
      </c>
      <c r="C104" s="107">
        <v>24</v>
      </c>
      <c r="D104" s="107">
        <v>81</v>
      </c>
      <c r="E104" s="107">
        <f t="shared" si="14"/>
        <v>0.29629629629629628</v>
      </c>
      <c r="F104" s="107">
        <v>21</v>
      </c>
      <c r="G104" s="107">
        <v>96</v>
      </c>
      <c r="H104" s="107">
        <f t="shared" si="15"/>
        <v>0.21875</v>
      </c>
      <c r="I104" s="107">
        <v>11</v>
      </c>
      <c r="J104" s="107">
        <v>88</v>
      </c>
      <c r="K104" s="107">
        <f t="shared" si="16"/>
        <v>0.125</v>
      </c>
      <c r="L104" s="107">
        <v>27</v>
      </c>
      <c r="M104" s="107">
        <v>85</v>
      </c>
      <c r="N104" s="107">
        <f t="shared" si="17"/>
        <v>0.31764705882352939</v>
      </c>
      <c r="O104" s="107"/>
      <c r="P104" s="107"/>
      <c r="Q104" s="107"/>
      <c r="R104" s="344"/>
    </row>
    <row r="105" spans="2:18">
      <c r="B105" s="184">
        <v>73</v>
      </c>
      <c r="C105" s="107">
        <v>16</v>
      </c>
      <c r="D105" s="107">
        <v>63</v>
      </c>
      <c r="E105" s="107">
        <f t="shared" si="14"/>
        <v>0.25396825396825395</v>
      </c>
      <c r="F105" s="107">
        <v>27</v>
      </c>
      <c r="G105" s="107">
        <v>104</v>
      </c>
      <c r="H105" s="107">
        <f t="shared" si="15"/>
        <v>0.25961538461538464</v>
      </c>
      <c r="I105" s="107">
        <v>25</v>
      </c>
      <c r="J105" s="107">
        <v>103</v>
      </c>
      <c r="K105" s="107">
        <f t="shared" si="16"/>
        <v>0.24271844660194175</v>
      </c>
      <c r="L105" s="107">
        <v>21</v>
      </c>
      <c r="M105" s="107">
        <v>120</v>
      </c>
      <c r="N105" s="107">
        <f t="shared" si="17"/>
        <v>0.17499999999999999</v>
      </c>
      <c r="O105" s="107"/>
      <c r="P105" s="107"/>
      <c r="Q105" s="107"/>
      <c r="R105" s="344"/>
    </row>
    <row r="106" spans="2:18">
      <c r="B106" s="184">
        <v>74</v>
      </c>
      <c r="C106" s="107">
        <v>18</v>
      </c>
      <c r="D106" s="107">
        <v>93</v>
      </c>
      <c r="E106" s="107">
        <f t="shared" si="14"/>
        <v>0.19354838709677419</v>
      </c>
      <c r="F106" s="107">
        <v>19</v>
      </c>
      <c r="G106" s="107">
        <v>97</v>
      </c>
      <c r="H106" s="107">
        <f t="shared" si="15"/>
        <v>0.19587628865979381</v>
      </c>
      <c r="I106" s="107">
        <v>17</v>
      </c>
      <c r="J106" s="107">
        <v>56</v>
      </c>
      <c r="K106" s="107">
        <f t="shared" si="16"/>
        <v>0.30357142857142855</v>
      </c>
      <c r="L106" s="107">
        <v>14</v>
      </c>
      <c r="M106" s="107">
        <v>99</v>
      </c>
      <c r="N106" s="107">
        <f t="shared" si="17"/>
        <v>0.14141414141414141</v>
      </c>
      <c r="O106" s="107"/>
      <c r="P106" s="107"/>
      <c r="Q106" s="107"/>
      <c r="R106" s="344"/>
    </row>
    <row r="107" spans="2:18">
      <c r="B107" s="184">
        <v>75</v>
      </c>
      <c r="C107" s="107">
        <v>12</v>
      </c>
      <c r="D107" s="107">
        <v>87</v>
      </c>
      <c r="E107" s="107">
        <f t="shared" si="14"/>
        <v>0.13793103448275862</v>
      </c>
      <c r="F107" s="107">
        <v>16</v>
      </c>
      <c r="G107" s="107">
        <v>115</v>
      </c>
      <c r="H107" s="107">
        <f t="shared" si="15"/>
        <v>0.1391304347826087</v>
      </c>
      <c r="I107" s="107">
        <v>15</v>
      </c>
      <c r="J107" s="107">
        <v>98</v>
      </c>
      <c r="K107" s="107">
        <f t="shared" si="16"/>
        <v>0.15306122448979592</v>
      </c>
      <c r="L107" s="107">
        <v>27</v>
      </c>
      <c r="M107" s="107">
        <v>120</v>
      </c>
      <c r="N107" s="107">
        <f t="shared" si="17"/>
        <v>0.22500000000000001</v>
      </c>
      <c r="O107" s="107"/>
      <c r="P107" s="107"/>
      <c r="Q107" s="107"/>
      <c r="R107" s="344"/>
    </row>
    <row r="108" spans="2:18">
      <c r="B108" s="184">
        <v>76</v>
      </c>
      <c r="C108" s="107">
        <v>14</v>
      </c>
      <c r="D108" s="107">
        <v>97</v>
      </c>
      <c r="E108" s="107">
        <f t="shared" si="14"/>
        <v>0.14432989690721648</v>
      </c>
      <c r="F108" s="107">
        <v>24</v>
      </c>
      <c r="G108" s="107">
        <v>103</v>
      </c>
      <c r="H108" s="107">
        <f t="shared" si="15"/>
        <v>0.23300970873786409</v>
      </c>
      <c r="I108" s="107">
        <v>20</v>
      </c>
      <c r="J108" s="107">
        <v>110</v>
      </c>
      <c r="K108" s="107">
        <f t="shared" si="16"/>
        <v>0.18181818181818182</v>
      </c>
      <c r="L108" s="107">
        <v>24</v>
      </c>
      <c r="M108" s="107">
        <v>71</v>
      </c>
      <c r="N108" s="107">
        <f t="shared" si="17"/>
        <v>0.3380281690140845</v>
      </c>
      <c r="O108" s="107"/>
      <c r="P108" s="107"/>
      <c r="Q108" s="107"/>
      <c r="R108" s="344"/>
    </row>
    <row r="109" spans="2:18">
      <c r="B109" s="184">
        <v>77</v>
      </c>
      <c r="C109" s="107">
        <v>7</v>
      </c>
      <c r="D109" s="107">
        <v>69</v>
      </c>
      <c r="E109" s="107">
        <f t="shared" si="14"/>
        <v>0.10144927536231885</v>
      </c>
      <c r="F109" s="107">
        <v>22</v>
      </c>
      <c r="G109" s="107">
        <v>89</v>
      </c>
      <c r="H109" s="107">
        <f t="shared" si="15"/>
        <v>0.24719101123595505</v>
      </c>
      <c r="I109" s="107">
        <v>20</v>
      </c>
      <c r="J109" s="107">
        <v>60</v>
      </c>
      <c r="K109" s="107">
        <f t="shared" si="16"/>
        <v>0.33333333333333331</v>
      </c>
      <c r="L109" s="107">
        <v>22</v>
      </c>
      <c r="M109" s="107">
        <v>85</v>
      </c>
      <c r="N109" s="107">
        <f t="shared" si="17"/>
        <v>0.25882352941176473</v>
      </c>
      <c r="O109" s="107"/>
      <c r="P109" s="107"/>
      <c r="Q109" s="107"/>
      <c r="R109" s="344"/>
    </row>
    <row r="110" spans="2:18">
      <c r="B110" s="184">
        <v>78</v>
      </c>
      <c r="C110" s="107">
        <v>30</v>
      </c>
      <c r="D110" s="107">
        <v>97</v>
      </c>
      <c r="E110" s="107">
        <f t="shared" si="14"/>
        <v>0.30927835051546393</v>
      </c>
      <c r="F110" s="107">
        <v>19</v>
      </c>
      <c r="G110" s="107">
        <v>72</v>
      </c>
      <c r="H110" s="107">
        <f t="shared" si="15"/>
        <v>0.2638888888888889</v>
      </c>
      <c r="I110" s="107">
        <v>20</v>
      </c>
      <c r="J110" s="107">
        <v>101</v>
      </c>
      <c r="K110" s="107">
        <f t="shared" si="16"/>
        <v>0.19801980198019803</v>
      </c>
      <c r="L110" s="107">
        <v>16</v>
      </c>
      <c r="M110" s="107">
        <v>92</v>
      </c>
      <c r="N110" s="107">
        <f t="shared" si="17"/>
        <v>0.17391304347826086</v>
      </c>
      <c r="O110" s="107"/>
      <c r="P110" s="107"/>
      <c r="Q110" s="107"/>
      <c r="R110" s="344"/>
    </row>
    <row r="111" spans="2:18">
      <c r="B111" s="184">
        <v>79</v>
      </c>
      <c r="C111" s="107">
        <v>17</v>
      </c>
      <c r="D111" s="107">
        <v>80</v>
      </c>
      <c r="E111" s="107">
        <f t="shared" si="14"/>
        <v>0.21249999999999999</v>
      </c>
      <c r="F111" s="107">
        <v>16</v>
      </c>
      <c r="G111" s="107">
        <v>55</v>
      </c>
      <c r="H111" s="107">
        <f t="shared" si="15"/>
        <v>0.29090909090909089</v>
      </c>
      <c r="I111" s="107">
        <v>23</v>
      </c>
      <c r="J111" s="107">
        <v>88</v>
      </c>
      <c r="K111" s="107">
        <f t="shared" si="16"/>
        <v>0.26136363636363635</v>
      </c>
      <c r="L111" s="107">
        <v>19</v>
      </c>
      <c r="M111" s="107">
        <v>92</v>
      </c>
      <c r="N111" s="107">
        <f t="shared" si="17"/>
        <v>0.20652173913043478</v>
      </c>
      <c r="O111" s="107"/>
      <c r="P111" s="107"/>
      <c r="Q111" s="107"/>
      <c r="R111" s="344"/>
    </row>
    <row r="112" spans="2:18">
      <c r="B112" s="184">
        <v>80</v>
      </c>
      <c r="C112" s="107">
        <v>24</v>
      </c>
      <c r="D112" s="107">
        <v>87</v>
      </c>
      <c r="E112" s="107">
        <f t="shared" si="14"/>
        <v>0.27586206896551724</v>
      </c>
      <c r="F112" s="107">
        <v>19</v>
      </c>
      <c r="G112" s="107">
        <v>81</v>
      </c>
      <c r="H112" s="107">
        <f t="shared" si="15"/>
        <v>0.23456790123456789</v>
      </c>
      <c r="I112" s="107">
        <v>23</v>
      </c>
      <c r="J112" s="107">
        <v>92</v>
      </c>
      <c r="K112" s="107">
        <f t="shared" si="16"/>
        <v>0.25</v>
      </c>
      <c r="L112" s="107">
        <v>14</v>
      </c>
      <c r="M112" s="107">
        <v>74</v>
      </c>
      <c r="N112" s="107">
        <f t="shared" si="17"/>
        <v>0.1891891891891892</v>
      </c>
      <c r="O112" s="107"/>
      <c r="P112" s="107"/>
      <c r="Q112" s="107"/>
      <c r="R112" s="344"/>
    </row>
    <row r="113" spans="2:18">
      <c r="B113" s="184"/>
      <c r="C113" s="107">
        <v>29</v>
      </c>
      <c r="D113" s="107">
        <v>79</v>
      </c>
      <c r="E113" s="107">
        <f t="shared" si="14"/>
        <v>0.36708860759493672</v>
      </c>
      <c r="F113" s="107">
        <v>10</v>
      </c>
      <c r="G113" s="107">
        <v>79</v>
      </c>
      <c r="H113" s="107">
        <f t="shared" si="15"/>
        <v>0.12658227848101267</v>
      </c>
      <c r="I113" s="107">
        <v>20</v>
      </c>
      <c r="J113" s="107">
        <v>90</v>
      </c>
      <c r="K113" s="107">
        <f t="shared" si="16"/>
        <v>0.22222222222222221</v>
      </c>
      <c r="L113" s="107">
        <v>24</v>
      </c>
      <c r="M113" s="107">
        <v>72</v>
      </c>
      <c r="N113" s="107">
        <f t="shared" si="17"/>
        <v>0.33333333333333331</v>
      </c>
      <c r="O113" s="107"/>
      <c r="P113" s="107"/>
      <c r="Q113" s="107"/>
      <c r="R113" s="344"/>
    </row>
    <row r="114" spans="2:18">
      <c r="B114" s="184"/>
      <c r="C114" s="107">
        <v>18</v>
      </c>
      <c r="D114" s="107">
        <v>87</v>
      </c>
      <c r="E114" s="107">
        <f t="shared" si="14"/>
        <v>0.20689655172413793</v>
      </c>
      <c r="F114" s="107">
        <v>21</v>
      </c>
      <c r="G114" s="107">
        <v>80</v>
      </c>
      <c r="H114" s="107">
        <f t="shared" si="15"/>
        <v>0.26250000000000001</v>
      </c>
      <c r="I114" s="107">
        <v>23</v>
      </c>
      <c r="J114" s="107">
        <v>106</v>
      </c>
      <c r="K114" s="107">
        <f t="shared" si="16"/>
        <v>0.21698113207547171</v>
      </c>
      <c r="L114" s="107">
        <v>27</v>
      </c>
      <c r="M114" s="107">
        <v>99</v>
      </c>
      <c r="N114" s="107">
        <f t="shared" si="17"/>
        <v>0.27272727272727271</v>
      </c>
      <c r="O114" s="107"/>
      <c r="P114" s="107"/>
      <c r="Q114" s="107"/>
      <c r="R114" s="344"/>
    </row>
    <row r="115" spans="2:18">
      <c r="B115" s="184"/>
      <c r="C115" s="107">
        <v>30</v>
      </c>
      <c r="D115" s="107">
        <v>102</v>
      </c>
      <c r="E115" s="107">
        <f t="shared" si="14"/>
        <v>0.29411764705882354</v>
      </c>
      <c r="F115" s="107">
        <v>19</v>
      </c>
      <c r="G115" s="107">
        <v>84</v>
      </c>
      <c r="H115" s="107">
        <f t="shared" si="15"/>
        <v>0.22619047619047619</v>
      </c>
      <c r="I115" s="107">
        <v>17</v>
      </c>
      <c r="J115" s="107">
        <v>88</v>
      </c>
      <c r="K115" s="107">
        <f t="shared" si="16"/>
        <v>0.19318181818181818</v>
      </c>
      <c r="L115" s="107">
        <v>19</v>
      </c>
      <c r="M115" s="107">
        <v>108</v>
      </c>
      <c r="N115" s="107">
        <f t="shared" si="17"/>
        <v>0.17592592592592593</v>
      </c>
      <c r="O115" s="107"/>
      <c r="P115" s="107"/>
      <c r="Q115" s="107"/>
      <c r="R115" s="344"/>
    </row>
    <row r="116" spans="2:18">
      <c r="B116" s="184"/>
      <c r="C116" s="107">
        <v>17</v>
      </c>
      <c r="D116" s="107">
        <v>71</v>
      </c>
      <c r="E116" s="107">
        <f t="shared" si="14"/>
        <v>0.23943661971830985</v>
      </c>
      <c r="F116" s="107">
        <v>27</v>
      </c>
      <c r="G116" s="107">
        <v>98</v>
      </c>
      <c r="H116" s="107">
        <f t="shared" si="15"/>
        <v>0.27551020408163263</v>
      </c>
      <c r="I116" s="107">
        <v>17</v>
      </c>
      <c r="J116" s="107">
        <v>93</v>
      </c>
      <c r="K116" s="107">
        <f t="shared" si="16"/>
        <v>0.18279569892473119</v>
      </c>
      <c r="L116" s="107">
        <v>19</v>
      </c>
      <c r="M116" s="107">
        <v>96</v>
      </c>
      <c r="N116" s="107">
        <f t="shared" si="17"/>
        <v>0.19791666666666666</v>
      </c>
      <c r="O116" s="107"/>
      <c r="P116" s="107"/>
      <c r="Q116" s="107"/>
      <c r="R116" s="344"/>
    </row>
    <row r="117" spans="2:18">
      <c r="B117" s="184"/>
      <c r="C117" s="107">
        <v>16</v>
      </c>
      <c r="D117" s="107">
        <v>77</v>
      </c>
      <c r="E117" s="107">
        <f t="shared" si="14"/>
        <v>0.20779220779220781</v>
      </c>
      <c r="F117" s="107">
        <v>16</v>
      </c>
      <c r="G117" s="107">
        <v>72</v>
      </c>
      <c r="H117" s="107">
        <f t="shared" si="15"/>
        <v>0.22222222222222221</v>
      </c>
      <c r="I117" s="107">
        <v>20</v>
      </c>
      <c r="J117" s="107">
        <v>118</v>
      </c>
      <c r="K117" s="107">
        <f t="shared" si="16"/>
        <v>0.16949152542372881</v>
      </c>
      <c r="L117" s="107">
        <v>24</v>
      </c>
      <c r="M117" s="107">
        <v>96</v>
      </c>
      <c r="N117" s="107">
        <f t="shared" si="17"/>
        <v>0.25</v>
      </c>
      <c r="O117" s="107"/>
      <c r="P117" s="107"/>
      <c r="Q117" s="107"/>
      <c r="R117" s="344"/>
    </row>
    <row r="118" spans="2:18">
      <c r="B118" s="184"/>
      <c r="C118" s="107">
        <v>26</v>
      </c>
      <c r="D118" s="107">
        <v>117</v>
      </c>
      <c r="E118" s="107">
        <f t="shared" si="14"/>
        <v>0.22222222222222221</v>
      </c>
      <c r="F118" s="107">
        <v>-3</v>
      </c>
      <c r="G118" s="107">
        <v>66</v>
      </c>
      <c r="H118" s="107">
        <f t="shared" si="15"/>
        <v>-4.5454545454545456E-2</v>
      </c>
      <c r="I118" s="107">
        <v>28</v>
      </c>
      <c r="J118" s="107">
        <v>95</v>
      </c>
      <c r="K118" s="107">
        <f t="shared" si="16"/>
        <v>0.29473684210526313</v>
      </c>
      <c r="L118" s="107">
        <v>19</v>
      </c>
      <c r="M118" s="107">
        <v>100</v>
      </c>
      <c r="N118" s="107">
        <f t="shared" si="17"/>
        <v>0.19</v>
      </c>
      <c r="O118" s="107"/>
      <c r="P118" s="107"/>
      <c r="Q118" s="107"/>
      <c r="R118" s="344"/>
    </row>
    <row r="119" spans="2:18">
      <c r="B119" s="184"/>
      <c r="C119" s="107">
        <v>24</v>
      </c>
      <c r="D119" s="107">
        <v>76</v>
      </c>
      <c r="E119" s="107">
        <f t="shared" si="14"/>
        <v>0.31578947368421051</v>
      </c>
      <c r="F119" s="107">
        <v>16</v>
      </c>
      <c r="G119" s="107">
        <v>38</v>
      </c>
      <c r="H119" s="107">
        <f t="shared" si="15"/>
        <v>0.42105263157894735</v>
      </c>
      <c r="I119" s="107">
        <v>17</v>
      </c>
      <c r="J119" s="107">
        <v>84</v>
      </c>
      <c r="K119" s="107">
        <f t="shared" si="16"/>
        <v>0.20238095238095238</v>
      </c>
      <c r="L119" s="107">
        <v>14</v>
      </c>
      <c r="M119" s="107">
        <v>92</v>
      </c>
      <c r="N119" s="107">
        <f t="shared" si="17"/>
        <v>0.15217391304347827</v>
      </c>
      <c r="O119" s="107"/>
      <c r="P119" s="107"/>
      <c r="Q119" s="107"/>
      <c r="R119" s="344"/>
    </row>
    <row r="120" spans="2:18">
      <c r="B120" s="184"/>
      <c r="C120" s="107">
        <v>21</v>
      </c>
      <c r="D120" s="107">
        <v>71</v>
      </c>
      <c r="E120" s="107">
        <f t="shared" si="14"/>
        <v>0.29577464788732394</v>
      </c>
      <c r="F120" s="107">
        <v>22</v>
      </c>
      <c r="G120" s="107">
        <v>77</v>
      </c>
      <c r="H120" s="107">
        <f t="shared" si="15"/>
        <v>0.2857142857142857</v>
      </c>
      <c r="I120" s="107">
        <v>25</v>
      </c>
      <c r="J120" s="107">
        <v>103</v>
      </c>
      <c r="K120" s="107">
        <f t="shared" si="16"/>
        <v>0.24271844660194175</v>
      </c>
      <c r="L120" s="107">
        <v>28</v>
      </c>
      <c r="M120" s="107">
        <v>80</v>
      </c>
      <c r="N120" s="107">
        <f t="shared" si="17"/>
        <v>0.35</v>
      </c>
      <c r="O120" s="107"/>
      <c r="P120" s="107"/>
      <c r="Q120" s="107"/>
      <c r="R120" s="344"/>
    </row>
    <row r="121" spans="2:18">
      <c r="B121" s="184"/>
      <c r="C121" s="107">
        <v>21</v>
      </c>
      <c r="D121" s="107">
        <v>105</v>
      </c>
      <c r="E121" s="107">
        <f t="shared" si="14"/>
        <v>0.2</v>
      </c>
      <c r="F121" s="107">
        <v>16</v>
      </c>
      <c r="G121" s="107">
        <v>31</v>
      </c>
      <c r="H121" s="107">
        <f t="shared" si="15"/>
        <v>0.5161290322580645</v>
      </c>
      <c r="I121" s="107">
        <v>17</v>
      </c>
      <c r="J121" s="107">
        <v>90</v>
      </c>
      <c r="K121" s="107">
        <f t="shared" si="16"/>
        <v>0.18888888888888888</v>
      </c>
      <c r="L121" s="107">
        <v>24</v>
      </c>
      <c r="M121" s="107">
        <v>112</v>
      </c>
      <c r="N121" s="107">
        <f t="shared" si="17"/>
        <v>0.21428571428571427</v>
      </c>
      <c r="O121" s="107"/>
      <c r="P121" s="107"/>
      <c r="Q121" s="107"/>
      <c r="R121" s="344"/>
    </row>
    <row r="122" spans="2:18">
      <c r="B122" s="184"/>
      <c r="C122" s="107">
        <v>24</v>
      </c>
      <c r="D122" s="107">
        <v>79</v>
      </c>
      <c r="E122" s="107">
        <f t="shared" si="14"/>
        <v>0.30379746835443039</v>
      </c>
      <c r="F122" s="107">
        <v>19</v>
      </c>
      <c r="G122" s="107">
        <v>57</v>
      </c>
      <c r="H122" s="107">
        <f t="shared" si="15"/>
        <v>0.33333333333333331</v>
      </c>
      <c r="I122" s="107">
        <v>15</v>
      </c>
      <c r="J122" s="107">
        <v>81</v>
      </c>
      <c r="K122" s="107">
        <f t="shared" si="16"/>
        <v>0.18518518518518517</v>
      </c>
      <c r="L122" s="107">
        <v>27</v>
      </c>
      <c r="M122" s="107">
        <v>120</v>
      </c>
      <c r="N122" s="107">
        <f t="shared" si="17"/>
        <v>0.22500000000000001</v>
      </c>
      <c r="O122" s="107"/>
      <c r="P122" s="107"/>
      <c r="Q122" s="107"/>
      <c r="R122" s="344"/>
    </row>
    <row r="123" spans="2:18">
      <c r="B123" s="184"/>
      <c r="C123" s="107">
        <v>24</v>
      </c>
      <c r="D123" s="107">
        <v>105</v>
      </c>
      <c r="E123" s="107">
        <f t="shared" si="14"/>
        <v>0.22857142857142856</v>
      </c>
      <c r="F123" s="107">
        <v>15</v>
      </c>
      <c r="G123" s="107">
        <v>96</v>
      </c>
      <c r="H123" s="107">
        <f t="shared" si="15"/>
        <v>0.15625</v>
      </c>
      <c r="I123" s="107">
        <v>28</v>
      </c>
      <c r="J123" s="107">
        <v>77</v>
      </c>
      <c r="K123" s="107">
        <f t="shared" si="16"/>
        <v>0.36363636363636365</v>
      </c>
      <c r="L123" s="107">
        <v>14</v>
      </c>
      <c r="M123" s="107">
        <v>77</v>
      </c>
      <c r="N123" s="107">
        <f t="shared" si="17"/>
        <v>0.18181818181818182</v>
      </c>
      <c r="O123" s="107"/>
      <c r="P123" s="107"/>
      <c r="Q123" s="107"/>
      <c r="R123" s="344"/>
    </row>
    <row r="124" spans="2:18">
      <c r="B124" s="184"/>
      <c r="C124" s="107">
        <v>21</v>
      </c>
      <c r="D124" s="107">
        <v>87</v>
      </c>
      <c r="E124" s="107">
        <f t="shared" si="14"/>
        <v>0.2413793103448276</v>
      </c>
      <c r="F124" s="107">
        <v>21</v>
      </c>
      <c r="G124" s="107">
        <v>78</v>
      </c>
      <c r="H124" s="107">
        <f t="shared" si="15"/>
        <v>0.26923076923076922</v>
      </c>
      <c r="I124" s="107">
        <v>20</v>
      </c>
      <c r="J124" s="107">
        <v>74</v>
      </c>
      <c r="K124" s="107">
        <f t="shared" si="16"/>
        <v>0.27027027027027029</v>
      </c>
      <c r="L124" s="107">
        <v>19</v>
      </c>
      <c r="M124" s="107">
        <v>100</v>
      </c>
      <c r="N124" s="107">
        <f t="shared" si="17"/>
        <v>0.19</v>
      </c>
      <c r="O124" s="107"/>
      <c r="P124" s="107"/>
      <c r="Q124" s="107"/>
      <c r="R124" s="344"/>
    </row>
    <row r="125" spans="2:18">
      <c r="B125" s="184"/>
      <c r="C125" s="107">
        <v>18</v>
      </c>
      <c r="D125" s="107">
        <v>102</v>
      </c>
      <c r="E125" s="107">
        <f t="shared" si="14"/>
        <v>0.17647058823529413</v>
      </c>
      <c r="F125" s="107">
        <v>15</v>
      </c>
      <c r="G125" s="107">
        <v>80</v>
      </c>
      <c r="H125" s="107">
        <f t="shared" si="15"/>
        <v>0.1875</v>
      </c>
      <c r="I125" s="107">
        <v>22</v>
      </c>
      <c r="J125" s="107">
        <v>79</v>
      </c>
      <c r="K125" s="107">
        <f t="shared" si="16"/>
        <v>0.27848101265822783</v>
      </c>
      <c r="L125" s="107">
        <v>14</v>
      </c>
      <c r="M125" s="107">
        <v>61</v>
      </c>
      <c r="N125" s="107">
        <f t="shared" si="17"/>
        <v>0.22950819672131148</v>
      </c>
      <c r="O125" s="107"/>
      <c r="P125" s="107"/>
      <c r="Q125" s="107"/>
      <c r="R125" s="344"/>
    </row>
    <row r="126" spans="2:18">
      <c r="B126" s="184"/>
      <c r="C126" s="107">
        <v>26</v>
      </c>
      <c r="D126" s="107">
        <v>97</v>
      </c>
      <c r="E126" s="107">
        <f t="shared" si="14"/>
        <v>0.26804123711340205</v>
      </c>
      <c r="F126" s="107">
        <v>15</v>
      </c>
      <c r="G126" s="107">
        <v>81</v>
      </c>
      <c r="H126" s="107">
        <f t="shared" si="15"/>
        <v>0.18518518518518517</v>
      </c>
      <c r="I126" s="107">
        <v>28</v>
      </c>
      <c r="J126" s="107">
        <v>127</v>
      </c>
      <c r="K126" s="107">
        <f t="shared" si="16"/>
        <v>0.22047244094488189</v>
      </c>
      <c r="L126" s="107">
        <v>16</v>
      </c>
      <c r="M126" s="107">
        <v>58</v>
      </c>
      <c r="N126" s="107">
        <f t="shared" si="17"/>
        <v>0.27586206896551724</v>
      </c>
      <c r="O126" s="107"/>
      <c r="P126" s="107"/>
      <c r="Q126" s="107"/>
      <c r="R126" s="344"/>
    </row>
    <row r="127" spans="2:18">
      <c r="B127" s="184"/>
      <c r="C127" s="107">
        <v>24</v>
      </c>
      <c r="D127" s="107">
        <v>75</v>
      </c>
      <c r="E127" s="107">
        <f t="shared" si="14"/>
        <v>0.32</v>
      </c>
      <c r="F127" s="107">
        <v>13</v>
      </c>
      <c r="G127" s="107">
        <v>87</v>
      </c>
      <c r="H127" s="107">
        <f t="shared" si="15"/>
        <v>0.14942528735632185</v>
      </c>
      <c r="I127" s="107">
        <v>23</v>
      </c>
      <c r="J127" s="107">
        <v>90</v>
      </c>
      <c r="K127" s="107">
        <f t="shared" si="16"/>
        <v>0.25555555555555554</v>
      </c>
      <c r="L127" s="107">
        <v>24</v>
      </c>
      <c r="M127" s="107">
        <v>77</v>
      </c>
      <c r="N127" s="107">
        <f t="shared" si="17"/>
        <v>0.31168831168831168</v>
      </c>
      <c r="O127" s="107"/>
      <c r="P127" s="107"/>
      <c r="Q127" s="107"/>
      <c r="R127" s="344"/>
    </row>
    <row r="128" spans="2:18">
      <c r="B128" s="184"/>
      <c r="C128" s="107">
        <v>18</v>
      </c>
      <c r="D128" s="107">
        <v>89</v>
      </c>
      <c r="E128" s="107">
        <f t="shared" si="14"/>
        <v>0.20224719101123595</v>
      </c>
      <c r="F128" s="107">
        <v>34</v>
      </c>
      <c r="G128" s="107">
        <v>71</v>
      </c>
      <c r="H128" s="107">
        <f t="shared" si="15"/>
        <v>0.47887323943661969</v>
      </c>
      <c r="I128" s="107">
        <v>22</v>
      </c>
      <c r="J128" s="107">
        <v>98</v>
      </c>
      <c r="K128" s="107">
        <f t="shared" si="16"/>
        <v>0.22448979591836735</v>
      </c>
      <c r="L128" s="107">
        <v>14</v>
      </c>
      <c r="M128" s="107">
        <v>68</v>
      </c>
      <c r="N128" s="107">
        <f t="shared" si="17"/>
        <v>0.20588235294117646</v>
      </c>
      <c r="O128" s="107"/>
      <c r="P128" s="107"/>
      <c r="Q128" s="107"/>
      <c r="R128" s="344"/>
    </row>
    <row r="129" spans="2:18">
      <c r="B129" s="184"/>
      <c r="C129" s="107">
        <v>18</v>
      </c>
      <c r="D129" s="107">
        <v>79</v>
      </c>
      <c r="E129" s="107">
        <f t="shared" ref="E129:E160" si="18">C129/D129</f>
        <v>0.22784810126582278</v>
      </c>
      <c r="F129" s="107">
        <v>18</v>
      </c>
      <c r="G129" s="107">
        <v>86</v>
      </c>
      <c r="H129" s="107">
        <f t="shared" ref="H129:H156" si="19">F129/G129</f>
        <v>0.20930232558139536</v>
      </c>
      <c r="I129" s="107">
        <v>16</v>
      </c>
      <c r="J129" s="107">
        <v>63</v>
      </c>
      <c r="K129" s="107">
        <f t="shared" ref="K129:K152" si="20">I129/J129</f>
        <v>0.25396825396825395</v>
      </c>
      <c r="L129" s="107">
        <v>27</v>
      </c>
      <c r="M129" s="107">
        <v>77</v>
      </c>
      <c r="N129" s="107">
        <f t="shared" ref="N129:N151" si="21">L129/M129</f>
        <v>0.35064935064935066</v>
      </c>
      <c r="O129" s="107"/>
      <c r="P129" s="107"/>
      <c r="Q129" s="107"/>
      <c r="R129" s="344"/>
    </row>
    <row r="130" spans="2:18">
      <c r="B130" s="184"/>
      <c r="C130" s="107">
        <v>21</v>
      </c>
      <c r="D130" s="107">
        <v>85</v>
      </c>
      <c r="E130" s="107">
        <f t="shared" si="18"/>
        <v>0.24705882352941178</v>
      </c>
      <c r="F130" s="107">
        <v>9</v>
      </c>
      <c r="G130" s="107">
        <v>48</v>
      </c>
      <c r="H130" s="107">
        <f t="shared" si="19"/>
        <v>0.1875</v>
      </c>
      <c r="I130" s="107">
        <v>20</v>
      </c>
      <c r="J130" s="107">
        <v>112</v>
      </c>
      <c r="K130" s="107">
        <f t="shared" si="20"/>
        <v>0.17857142857142858</v>
      </c>
      <c r="L130" s="107">
        <v>15</v>
      </c>
      <c r="M130" s="107">
        <v>58</v>
      </c>
      <c r="N130" s="107">
        <f t="shared" si="21"/>
        <v>0.25862068965517243</v>
      </c>
      <c r="O130" s="107"/>
      <c r="P130" s="107"/>
      <c r="Q130" s="107"/>
      <c r="R130" s="344"/>
    </row>
    <row r="131" spans="2:18">
      <c r="B131" s="184"/>
      <c r="C131" s="107">
        <v>26</v>
      </c>
      <c r="D131" s="107">
        <v>80</v>
      </c>
      <c r="E131" s="107">
        <f t="shared" si="18"/>
        <v>0.32500000000000001</v>
      </c>
      <c r="F131" s="107">
        <v>26</v>
      </c>
      <c r="G131" s="107">
        <v>99</v>
      </c>
      <c r="H131" s="107">
        <f t="shared" si="19"/>
        <v>0.26262626262626265</v>
      </c>
      <c r="I131" s="107">
        <v>23</v>
      </c>
      <c r="J131" s="107">
        <v>97</v>
      </c>
      <c r="K131" s="107">
        <f t="shared" si="20"/>
        <v>0.23711340206185566</v>
      </c>
      <c r="L131" s="107">
        <v>24</v>
      </c>
      <c r="M131" s="107">
        <v>80</v>
      </c>
      <c r="N131" s="107">
        <f t="shared" si="21"/>
        <v>0.3</v>
      </c>
      <c r="O131" s="107"/>
      <c r="P131" s="107"/>
      <c r="Q131" s="107"/>
      <c r="R131" s="344"/>
    </row>
    <row r="132" spans="2:18">
      <c r="B132" s="184"/>
      <c r="C132" s="107">
        <v>16</v>
      </c>
      <c r="D132" s="107">
        <v>82</v>
      </c>
      <c r="E132" s="107">
        <f t="shared" si="18"/>
        <v>0.1951219512195122</v>
      </c>
      <c r="F132" s="107">
        <v>27</v>
      </c>
      <c r="G132" s="107">
        <v>79</v>
      </c>
      <c r="H132" s="107">
        <f t="shared" si="19"/>
        <v>0.34177215189873417</v>
      </c>
      <c r="I132" s="107">
        <v>22</v>
      </c>
      <c r="J132" s="107">
        <v>88</v>
      </c>
      <c r="K132" s="107">
        <f t="shared" si="20"/>
        <v>0.25</v>
      </c>
      <c r="L132" s="107">
        <v>19</v>
      </c>
      <c r="M132" s="107">
        <v>66</v>
      </c>
      <c r="N132" s="107">
        <f t="shared" si="21"/>
        <v>0.2878787878787879</v>
      </c>
      <c r="O132" s="107"/>
      <c r="P132" s="107"/>
      <c r="Q132" s="107"/>
      <c r="R132" s="344"/>
    </row>
    <row r="133" spans="2:18">
      <c r="B133" s="184"/>
      <c r="C133" s="107">
        <v>16</v>
      </c>
      <c r="D133" s="107">
        <v>82</v>
      </c>
      <c r="E133" s="107">
        <f t="shared" si="18"/>
        <v>0.1951219512195122</v>
      </c>
      <c r="F133" s="107">
        <v>20</v>
      </c>
      <c r="G133" s="107">
        <v>100</v>
      </c>
      <c r="H133" s="107">
        <f t="shared" si="19"/>
        <v>0.2</v>
      </c>
      <c r="I133" s="107">
        <v>23</v>
      </c>
      <c r="J133" s="107">
        <v>88</v>
      </c>
      <c r="K133" s="107">
        <f t="shared" si="20"/>
        <v>0.26136363636363635</v>
      </c>
      <c r="L133" s="107">
        <v>29</v>
      </c>
      <c r="M133" s="107">
        <v>75</v>
      </c>
      <c r="N133" s="107">
        <f t="shared" si="21"/>
        <v>0.38666666666666666</v>
      </c>
      <c r="O133" s="107"/>
      <c r="P133" s="107"/>
      <c r="Q133" s="107"/>
      <c r="R133" s="344"/>
    </row>
    <row r="134" spans="2:18">
      <c r="B134" s="184"/>
      <c r="C134" s="107">
        <v>30</v>
      </c>
      <c r="D134" s="107">
        <v>71</v>
      </c>
      <c r="E134" s="107">
        <f t="shared" si="18"/>
        <v>0.42253521126760563</v>
      </c>
      <c r="F134" s="107">
        <v>18</v>
      </c>
      <c r="G134" s="107">
        <v>78</v>
      </c>
      <c r="H134" s="107">
        <f t="shared" si="19"/>
        <v>0.23076923076923078</v>
      </c>
      <c r="I134" s="107">
        <v>18</v>
      </c>
      <c r="J134" s="107">
        <v>121</v>
      </c>
      <c r="K134" s="107">
        <f t="shared" si="20"/>
        <v>0.1487603305785124</v>
      </c>
      <c r="L134" s="107">
        <v>22</v>
      </c>
      <c r="M134" s="107">
        <v>95</v>
      </c>
      <c r="N134" s="107">
        <f t="shared" si="21"/>
        <v>0.23157894736842105</v>
      </c>
      <c r="O134" s="107"/>
      <c r="P134" s="107"/>
      <c r="Q134" s="107"/>
      <c r="R134" s="344"/>
    </row>
    <row r="135" spans="2:18">
      <c r="B135" s="184"/>
      <c r="C135" s="107">
        <v>18</v>
      </c>
      <c r="D135" s="107">
        <v>97</v>
      </c>
      <c r="E135" s="107">
        <f t="shared" si="18"/>
        <v>0.18556701030927836</v>
      </c>
      <c r="F135" s="107">
        <v>8</v>
      </c>
      <c r="G135" s="107">
        <v>87</v>
      </c>
      <c r="H135" s="107">
        <f t="shared" si="19"/>
        <v>9.1954022988505746E-2</v>
      </c>
      <c r="I135" s="107">
        <v>15</v>
      </c>
      <c r="J135" s="107">
        <v>127</v>
      </c>
      <c r="K135" s="107">
        <f t="shared" si="20"/>
        <v>0.11811023622047244</v>
      </c>
      <c r="L135" s="107">
        <v>24</v>
      </c>
      <c r="M135" s="107">
        <v>97</v>
      </c>
      <c r="N135" s="107">
        <f t="shared" si="21"/>
        <v>0.24742268041237114</v>
      </c>
      <c r="O135" s="107"/>
      <c r="P135" s="107"/>
      <c r="Q135" s="107"/>
      <c r="R135" s="344"/>
    </row>
    <row r="136" spans="2:18">
      <c r="B136" s="184"/>
      <c r="C136" s="107">
        <v>16</v>
      </c>
      <c r="D136" s="107">
        <v>88</v>
      </c>
      <c r="E136" s="107">
        <f t="shared" si="18"/>
        <v>0.18181818181818182</v>
      </c>
      <c r="F136" s="107">
        <v>27</v>
      </c>
      <c r="G136" s="107">
        <v>100</v>
      </c>
      <c r="H136" s="107">
        <f t="shared" si="19"/>
        <v>0.27</v>
      </c>
      <c r="I136" s="107">
        <v>14</v>
      </c>
      <c r="J136" s="107">
        <v>84</v>
      </c>
      <c r="K136" s="107">
        <f t="shared" si="20"/>
        <v>0.16666666666666666</v>
      </c>
      <c r="L136" s="107">
        <v>27</v>
      </c>
      <c r="M136" s="107">
        <v>96</v>
      </c>
      <c r="N136" s="107">
        <f t="shared" si="21"/>
        <v>0.28125</v>
      </c>
      <c r="O136" s="107"/>
      <c r="P136" s="107"/>
      <c r="Q136" s="107"/>
      <c r="R136" s="344"/>
    </row>
    <row r="137" spans="2:18">
      <c r="B137" s="184"/>
      <c r="C137" s="107">
        <v>12</v>
      </c>
      <c r="D137" s="107">
        <v>79</v>
      </c>
      <c r="E137" s="107">
        <f t="shared" si="18"/>
        <v>0.15189873417721519</v>
      </c>
      <c r="F137" s="107">
        <v>23</v>
      </c>
      <c r="G137" s="107">
        <v>93</v>
      </c>
      <c r="H137" s="107">
        <f t="shared" si="19"/>
        <v>0.24731182795698925</v>
      </c>
      <c r="I137" s="107">
        <v>15</v>
      </c>
      <c r="J137" s="107">
        <v>96</v>
      </c>
      <c r="K137" s="107">
        <f t="shared" si="20"/>
        <v>0.15625</v>
      </c>
      <c r="L137" s="107">
        <v>22</v>
      </c>
      <c r="M137" s="107">
        <v>92</v>
      </c>
      <c r="N137" s="107">
        <f t="shared" si="21"/>
        <v>0.2391304347826087</v>
      </c>
      <c r="O137" s="107"/>
      <c r="P137" s="107"/>
      <c r="Q137" s="107"/>
      <c r="R137" s="344"/>
    </row>
    <row r="138" spans="2:18">
      <c r="B138" s="184"/>
      <c r="C138" s="107">
        <v>18</v>
      </c>
      <c r="D138" s="107">
        <v>97</v>
      </c>
      <c r="E138" s="107">
        <f t="shared" si="18"/>
        <v>0.18556701030927836</v>
      </c>
      <c r="F138" s="107">
        <v>14</v>
      </c>
      <c r="G138" s="107">
        <v>118</v>
      </c>
      <c r="H138" s="107">
        <f t="shared" si="19"/>
        <v>0.11864406779661017</v>
      </c>
      <c r="I138" s="107">
        <v>15</v>
      </c>
      <c r="J138" s="107">
        <v>120</v>
      </c>
      <c r="K138" s="107">
        <f t="shared" si="20"/>
        <v>0.125</v>
      </c>
      <c r="L138" s="107">
        <v>21</v>
      </c>
      <c r="M138" s="107">
        <v>90</v>
      </c>
      <c r="N138" s="107">
        <f t="shared" si="21"/>
        <v>0.23333333333333334</v>
      </c>
      <c r="O138" s="107"/>
      <c r="P138" s="107"/>
      <c r="Q138" s="107"/>
      <c r="R138" s="344"/>
    </row>
    <row r="139" spans="2:18">
      <c r="B139" s="184"/>
      <c r="C139" s="107">
        <v>23</v>
      </c>
      <c r="D139" s="107">
        <v>87</v>
      </c>
      <c r="E139" s="107">
        <f t="shared" si="18"/>
        <v>0.26436781609195403</v>
      </c>
      <c r="F139" s="107">
        <v>21</v>
      </c>
      <c r="G139" s="107">
        <v>117</v>
      </c>
      <c r="H139" s="107">
        <f t="shared" si="19"/>
        <v>0.17948717948717949</v>
      </c>
      <c r="I139" s="107">
        <v>15</v>
      </c>
      <c r="J139" s="107">
        <v>101</v>
      </c>
      <c r="K139" s="107">
        <f t="shared" si="20"/>
        <v>0.14851485148514851</v>
      </c>
      <c r="L139" s="107">
        <v>31</v>
      </c>
      <c r="M139" s="107">
        <v>107</v>
      </c>
      <c r="N139" s="107">
        <f t="shared" si="21"/>
        <v>0.28971962616822428</v>
      </c>
      <c r="O139" s="107"/>
      <c r="P139" s="107"/>
      <c r="Q139" s="107"/>
      <c r="R139" s="344"/>
    </row>
    <row r="140" spans="2:18">
      <c r="B140" s="184"/>
      <c r="C140" s="107">
        <v>17</v>
      </c>
      <c r="D140" s="107">
        <v>87</v>
      </c>
      <c r="E140" s="107">
        <f t="shared" si="18"/>
        <v>0.19540229885057472</v>
      </c>
      <c r="F140" s="107">
        <v>14</v>
      </c>
      <c r="G140" s="107">
        <v>76</v>
      </c>
      <c r="H140" s="107">
        <f t="shared" si="19"/>
        <v>0.18421052631578946</v>
      </c>
      <c r="I140" s="107">
        <v>13</v>
      </c>
      <c r="J140" s="107">
        <v>66</v>
      </c>
      <c r="K140" s="107">
        <f t="shared" si="20"/>
        <v>0.19696969696969696</v>
      </c>
      <c r="L140" s="107">
        <v>15</v>
      </c>
      <c r="M140" s="107">
        <v>81</v>
      </c>
      <c r="N140" s="107">
        <f t="shared" si="21"/>
        <v>0.18518518518518517</v>
      </c>
      <c r="O140" s="107"/>
      <c r="P140" s="107"/>
      <c r="Q140" s="107"/>
      <c r="R140" s="344"/>
    </row>
    <row r="141" spans="2:18">
      <c r="B141" s="184"/>
      <c r="C141" s="107">
        <v>18</v>
      </c>
      <c r="D141" s="107">
        <v>66</v>
      </c>
      <c r="E141" s="107">
        <f t="shared" si="18"/>
        <v>0.27272727272727271</v>
      </c>
      <c r="F141" s="107">
        <v>18</v>
      </c>
      <c r="G141" s="107">
        <v>81</v>
      </c>
      <c r="H141" s="107">
        <f t="shared" si="19"/>
        <v>0.22222222222222221</v>
      </c>
      <c r="I141" s="107">
        <v>18</v>
      </c>
      <c r="J141" s="107">
        <v>90</v>
      </c>
      <c r="K141" s="107">
        <f t="shared" si="20"/>
        <v>0.2</v>
      </c>
      <c r="L141" s="107">
        <v>21</v>
      </c>
      <c r="M141" s="107">
        <v>138</v>
      </c>
      <c r="N141" s="107">
        <f t="shared" si="21"/>
        <v>0.15217391304347827</v>
      </c>
      <c r="O141" s="107"/>
      <c r="P141" s="107"/>
      <c r="Q141" s="107"/>
      <c r="R141" s="344"/>
    </row>
    <row r="142" spans="2:18">
      <c r="B142" s="184"/>
      <c r="C142" s="107">
        <v>24</v>
      </c>
      <c r="D142" s="107">
        <v>104</v>
      </c>
      <c r="E142" s="107">
        <f t="shared" si="18"/>
        <v>0.23076923076923078</v>
      </c>
      <c r="F142" s="107">
        <v>14</v>
      </c>
      <c r="G142" s="107">
        <v>94</v>
      </c>
      <c r="H142" s="107">
        <f t="shared" si="19"/>
        <v>0.14893617021276595</v>
      </c>
      <c r="I142" s="107">
        <v>13</v>
      </c>
      <c r="J142" s="107">
        <v>104</v>
      </c>
      <c r="K142" s="107">
        <f t="shared" si="20"/>
        <v>0.125</v>
      </c>
      <c r="L142" s="107">
        <v>26</v>
      </c>
      <c r="M142" s="107">
        <v>84</v>
      </c>
      <c r="N142" s="107">
        <f t="shared" si="21"/>
        <v>0.30952380952380953</v>
      </c>
      <c r="O142" s="107"/>
      <c r="P142" s="107"/>
      <c r="Q142" s="107"/>
      <c r="R142" s="344"/>
    </row>
    <row r="143" spans="2:18">
      <c r="B143" s="184"/>
      <c r="C143" s="107">
        <v>21</v>
      </c>
      <c r="D143" s="107">
        <v>85</v>
      </c>
      <c r="E143" s="107">
        <f t="shared" si="18"/>
        <v>0.24705882352941178</v>
      </c>
      <c r="F143" s="107">
        <v>15</v>
      </c>
      <c r="G143" s="107">
        <v>98</v>
      </c>
      <c r="H143" s="107">
        <f t="shared" si="19"/>
        <v>0.15306122448979592</v>
      </c>
      <c r="I143" s="107">
        <v>20</v>
      </c>
      <c r="J143" s="107">
        <v>100</v>
      </c>
      <c r="K143" s="107">
        <f t="shared" si="20"/>
        <v>0.2</v>
      </c>
      <c r="L143" s="107">
        <v>34</v>
      </c>
      <c r="M143" s="107">
        <v>107</v>
      </c>
      <c r="N143" s="107">
        <f t="shared" si="21"/>
        <v>0.31775700934579437</v>
      </c>
      <c r="O143" s="107"/>
      <c r="P143" s="107"/>
      <c r="Q143" s="107"/>
      <c r="R143" s="344"/>
    </row>
    <row r="144" spans="2:18">
      <c r="B144" s="184"/>
      <c r="C144" s="107">
        <v>21</v>
      </c>
      <c r="D144" s="107">
        <v>75</v>
      </c>
      <c r="E144" s="107">
        <f t="shared" si="18"/>
        <v>0.28000000000000003</v>
      </c>
      <c r="F144" s="107">
        <v>18</v>
      </c>
      <c r="G144" s="107">
        <v>119</v>
      </c>
      <c r="H144" s="107">
        <f t="shared" si="19"/>
        <v>0.15126050420168066</v>
      </c>
      <c r="I144" s="107">
        <v>18</v>
      </c>
      <c r="J144" s="107">
        <v>110</v>
      </c>
      <c r="K144" s="107">
        <f t="shared" si="20"/>
        <v>0.16363636363636364</v>
      </c>
      <c r="L144" s="107">
        <v>23</v>
      </c>
      <c r="M144" s="107">
        <v>99</v>
      </c>
      <c r="N144" s="107">
        <f t="shared" si="21"/>
        <v>0.23232323232323232</v>
      </c>
      <c r="O144" s="107"/>
      <c r="P144" s="107"/>
      <c r="Q144" s="107"/>
      <c r="R144" s="344"/>
    </row>
    <row r="145" spans="2:18">
      <c r="B145" s="184"/>
      <c r="C145" s="107">
        <v>23</v>
      </c>
      <c r="D145" s="107">
        <v>95</v>
      </c>
      <c r="E145" s="107">
        <f t="shared" si="18"/>
        <v>0.24210526315789474</v>
      </c>
      <c r="F145" s="107">
        <v>18</v>
      </c>
      <c r="G145" s="107">
        <v>66</v>
      </c>
      <c r="H145" s="107">
        <f t="shared" si="19"/>
        <v>0.27272727272727271</v>
      </c>
      <c r="I145" s="107">
        <v>20</v>
      </c>
      <c r="J145" s="107">
        <v>93</v>
      </c>
      <c r="K145" s="107">
        <f t="shared" si="20"/>
        <v>0.21505376344086022</v>
      </c>
      <c r="L145" s="107">
        <v>18</v>
      </c>
      <c r="M145" s="107">
        <v>83</v>
      </c>
      <c r="N145" s="107">
        <f t="shared" si="21"/>
        <v>0.21686746987951808</v>
      </c>
      <c r="O145" s="107"/>
      <c r="P145" s="107"/>
      <c r="Q145" s="107"/>
      <c r="R145" s="344"/>
    </row>
    <row r="146" spans="2:18">
      <c r="B146" s="184"/>
      <c r="C146" s="107">
        <v>12</v>
      </c>
      <c r="D146" s="107">
        <v>105</v>
      </c>
      <c r="E146" s="107">
        <f t="shared" si="18"/>
        <v>0.11428571428571428</v>
      </c>
      <c r="F146" s="107">
        <v>15</v>
      </c>
      <c r="G146" s="107">
        <v>84</v>
      </c>
      <c r="H146" s="107">
        <f t="shared" si="19"/>
        <v>0.17857142857142858</v>
      </c>
      <c r="I146" s="107">
        <v>26</v>
      </c>
      <c r="J146" s="107">
        <v>89</v>
      </c>
      <c r="K146" s="107">
        <f t="shared" si="20"/>
        <v>0.29213483146067415</v>
      </c>
      <c r="L146" s="107">
        <v>31</v>
      </c>
      <c r="M146" s="107">
        <v>69</v>
      </c>
      <c r="N146" s="107">
        <f t="shared" si="21"/>
        <v>0.44927536231884058</v>
      </c>
      <c r="O146" s="107"/>
      <c r="P146" s="107"/>
      <c r="Q146" s="107"/>
      <c r="R146" s="344"/>
    </row>
    <row r="147" spans="2:18">
      <c r="B147" s="184"/>
      <c r="C147" s="107">
        <v>17</v>
      </c>
      <c r="D147" s="107">
        <v>99</v>
      </c>
      <c r="E147" s="107">
        <f t="shared" si="18"/>
        <v>0.17171717171717171</v>
      </c>
      <c r="F147" s="107">
        <v>26</v>
      </c>
      <c r="G147" s="107">
        <v>129</v>
      </c>
      <c r="H147" s="107">
        <f t="shared" si="19"/>
        <v>0.20155038759689922</v>
      </c>
      <c r="I147" s="107">
        <v>23</v>
      </c>
      <c r="J147" s="107">
        <v>89</v>
      </c>
      <c r="K147" s="107">
        <f t="shared" si="20"/>
        <v>0.25842696629213485</v>
      </c>
      <c r="L147" s="107">
        <v>23</v>
      </c>
      <c r="M147" s="107">
        <v>87</v>
      </c>
      <c r="N147" s="107">
        <f t="shared" si="21"/>
        <v>0.26436781609195403</v>
      </c>
      <c r="O147" s="107"/>
      <c r="P147" s="107"/>
      <c r="Q147" s="107"/>
      <c r="R147" s="344"/>
    </row>
    <row r="148" spans="2:18">
      <c r="B148" s="184"/>
      <c r="C148" s="107">
        <v>24</v>
      </c>
      <c r="D148" s="107">
        <v>94</v>
      </c>
      <c r="E148" s="107">
        <f t="shared" si="18"/>
        <v>0.25531914893617019</v>
      </c>
      <c r="F148" s="107">
        <v>20</v>
      </c>
      <c r="G148" s="107">
        <v>100</v>
      </c>
      <c r="H148" s="107">
        <f t="shared" si="19"/>
        <v>0.2</v>
      </c>
      <c r="I148" s="107">
        <v>15</v>
      </c>
      <c r="J148" s="107">
        <v>88</v>
      </c>
      <c r="K148" s="107">
        <f t="shared" si="20"/>
        <v>0.17045454545454544</v>
      </c>
      <c r="L148" s="107">
        <v>20</v>
      </c>
      <c r="M148" s="107">
        <v>69</v>
      </c>
      <c r="N148" s="107">
        <f t="shared" si="21"/>
        <v>0.28985507246376813</v>
      </c>
      <c r="O148" s="107"/>
      <c r="P148" s="107"/>
      <c r="Q148" s="107"/>
      <c r="R148" s="344"/>
    </row>
    <row r="149" spans="2:18">
      <c r="B149" s="184"/>
      <c r="C149" s="107">
        <v>24</v>
      </c>
      <c r="D149" s="107">
        <v>117</v>
      </c>
      <c r="E149" s="107">
        <f t="shared" si="18"/>
        <v>0.20512820512820512</v>
      </c>
      <c r="F149" s="107">
        <v>15</v>
      </c>
      <c r="G149" s="107">
        <v>96</v>
      </c>
      <c r="H149" s="107">
        <f t="shared" si="19"/>
        <v>0.15625</v>
      </c>
      <c r="I149" s="107">
        <v>14</v>
      </c>
      <c r="J149" s="107">
        <v>90</v>
      </c>
      <c r="K149" s="107">
        <f t="shared" si="20"/>
        <v>0.15555555555555556</v>
      </c>
      <c r="L149" s="107">
        <v>8</v>
      </c>
      <c r="M149" s="107">
        <v>71</v>
      </c>
      <c r="N149" s="107">
        <f t="shared" si="21"/>
        <v>0.11267605633802817</v>
      </c>
      <c r="O149" s="107"/>
      <c r="P149" s="107"/>
      <c r="Q149" s="107"/>
      <c r="R149" s="344"/>
    </row>
    <row r="150" spans="2:18">
      <c r="B150" s="184"/>
      <c r="C150" s="107">
        <v>21</v>
      </c>
      <c r="D150" s="107">
        <v>101</v>
      </c>
      <c r="E150" s="107">
        <f t="shared" si="18"/>
        <v>0.20792079207920791</v>
      </c>
      <c r="F150" s="107">
        <v>21</v>
      </c>
      <c r="G150" s="107">
        <v>102</v>
      </c>
      <c r="H150" s="107">
        <f t="shared" si="19"/>
        <v>0.20588235294117646</v>
      </c>
      <c r="I150" s="107">
        <v>32</v>
      </c>
      <c r="J150" s="107">
        <v>95</v>
      </c>
      <c r="K150" s="107">
        <f t="shared" si="20"/>
        <v>0.33684210526315789</v>
      </c>
      <c r="L150" s="107">
        <v>21</v>
      </c>
      <c r="M150" s="107">
        <v>102</v>
      </c>
      <c r="N150" s="107">
        <f t="shared" si="21"/>
        <v>0.20588235294117646</v>
      </c>
      <c r="O150" s="107"/>
      <c r="P150" s="107"/>
      <c r="Q150" s="107"/>
      <c r="R150" s="344"/>
    </row>
    <row r="151" spans="2:18">
      <c r="B151" s="184"/>
      <c r="C151" s="107">
        <v>12</v>
      </c>
      <c r="D151" s="107">
        <v>73</v>
      </c>
      <c r="E151" s="107">
        <f t="shared" si="18"/>
        <v>0.16438356164383561</v>
      </c>
      <c r="F151" s="107">
        <v>18</v>
      </c>
      <c r="G151" s="107">
        <v>90</v>
      </c>
      <c r="H151" s="107">
        <f t="shared" si="19"/>
        <v>0.2</v>
      </c>
      <c r="I151" s="107">
        <v>20</v>
      </c>
      <c r="J151" s="107">
        <v>88</v>
      </c>
      <c r="K151" s="107">
        <f t="shared" si="20"/>
        <v>0.22727272727272727</v>
      </c>
      <c r="L151" s="107">
        <v>8</v>
      </c>
      <c r="M151" s="107">
        <v>69</v>
      </c>
      <c r="N151" s="107">
        <f t="shared" si="21"/>
        <v>0.11594202898550725</v>
      </c>
      <c r="O151" s="107"/>
      <c r="P151" s="107"/>
      <c r="Q151" s="107"/>
      <c r="R151" s="344"/>
    </row>
    <row r="152" spans="2:18">
      <c r="B152" s="184"/>
      <c r="C152" s="107">
        <v>18</v>
      </c>
      <c r="D152" s="107">
        <v>125</v>
      </c>
      <c r="E152" s="107">
        <f t="shared" si="18"/>
        <v>0.14399999999999999</v>
      </c>
      <c r="F152" s="107">
        <v>18</v>
      </c>
      <c r="G152" s="107">
        <v>71</v>
      </c>
      <c r="H152" s="107">
        <f t="shared" si="19"/>
        <v>0.25352112676056338</v>
      </c>
      <c r="I152" s="107">
        <v>15</v>
      </c>
      <c r="J152" s="107">
        <v>81</v>
      </c>
      <c r="K152" s="107">
        <f t="shared" si="20"/>
        <v>0.18518518518518517</v>
      </c>
      <c r="L152" s="107"/>
      <c r="M152" s="107"/>
      <c r="N152" s="107"/>
      <c r="O152" s="107"/>
      <c r="P152" s="107"/>
      <c r="Q152" s="107"/>
      <c r="R152" s="344"/>
    </row>
    <row r="153" spans="2:18">
      <c r="B153" s="184"/>
      <c r="C153" s="107">
        <v>24</v>
      </c>
      <c r="D153" s="107">
        <v>85</v>
      </c>
      <c r="E153" s="107">
        <f t="shared" si="18"/>
        <v>0.28235294117647058</v>
      </c>
      <c r="F153" s="107">
        <v>26</v>
      </c>
      <c r="G153" s="107">
        <v>66</v>
      </c>
      <c r="H153" s="107">
        <f t="shared" si="19"/>
        <v>0.39393939393939392</v>
      </c>
      <c r="I153" s="107"/>
      <c r="J153" s="107"/>
      <c r="K153" s="107"/>
      <c r="L153" s="107"/>
      <c r="M153" s="107"/>
      <c r="N153" s="107"/>
      <c r="O153" s="107"/>
      <c r="P153" s="107"/>
      <c r="Q153" s="107"/>
      <c r="R153" s="344"/>
    </row>
    <row r="154" spans="2:18">
      <c r="B154" s="184"/>
      <c r="C154" s="107">
        <v>24</v>
      </c>
      <c r="D154" s="107">
        <v>81</v>
      </c>
      <c r="E154" s="107">
        <f t="shared" si="18"/>
        <v>0.29629629629629628</v>
      </c>
      <c r="F154" s="107">
        <v>18</v>
      </c>
      <c r="G154" s="107">
        <v>87</v>
      </c>
      <c r="H154" s="107">
        <f t="shared" si="19"/>
        <v>0.20689655172413793</v>
      </c>
      <c r="I154" s="107"/>
      <c r="J154" s="107"/>
      <c r="K154" s="107"/>
      <c r="L154" s="107"/>
      <c r="M154" s="107"/>
      <c r="N154" s="107"/>
      <c r="O154" s="107"/>
      <c r="P154" s="107"/>
      <c r="Q154" s="107"/>
      <c r="R154" s="344"/>
    </row>
    <row r="155" spans="2:18">
      <c r="B155" s="184"/>
      <c r="C155" s="107">
        <v>26</v>
      </c>
      <c r="D155" s="107">
        <v>94</v>
      </c>
      <c r="E155" s="107">
        <f t="shared" si="18"/>
        <v>0.27659574468085107</v>
      </c>
      <c r="F155" s="107">
        <v>21</v>
      </c>
      <c r="G155" s="107">
        <v>73</v>
      </c>
      <c r="H155" s="107">
        <f t="shared" si="19"/>
        <v>0.28767123287671231</v>
      </c>
      <c r="I155" s="107"/>
      <c r="J155" s="107"/>
      <c r="K155" s="107"/>
      <c r="L155" s="107"/>
      <c r="M155" s="107"/>
      <c r="N155" s="107"/>
      <c r="O155" s="107"/>
      <c r="P155" s="107"/>
      <c r="Q155" s="107"/>
      <c r="R155" s="344"/>
    </row>
    <row r="156" spans="2:18">
      <c r="B156" s="184"/>
      <c r="C156" s="107">
        <v>18</v>
      </c>
      <c r="D156" s="107">
        <v>119</v>
      </c>
      <c r="E156" s="107">
        <f t="shared" si="18"/>
        <v>0.15126050420168066</v>
      </c>
      <c r="F156" s="107">
        <v>18</v>
      </c>
      <c r="G156" s="107">
        <v>78</v>
      </c>
      <c r="H156" s="107">
        <f t="shared" si="19"/>
        <v>0.23076923076923078</v>
      </c>
      <c r="I156" s="107"/>
      <c r="J156" s="107"/>
      <c r="K156" s="107"/>
      <c r="L156" s="107"/>
      <c r="M156" s="107"/>
      <c r="N156" s="107"/>
      <c r="O156" s="107"/>
      <c r="P156" s="107"/>
      <c r="Q156" s="107"/>
      <c r="R156" s="344"/>
    </row>
    <row r="157" spans="2:18">
      <c r="B157" s="184"/>
      <c r="C157" s="107">
        <v>18</v>
      </c>
      <c r="D157" s="107">
        <v>94</v>
      </c>
      <c r="E157" s="107">
        <f t="shared" si="18"/>
        <v>0.19148936170212766</v>
      </c>
      <c r="F157" s="107"/>
      <c r="G157" s="107"/>
      <c r="H157" s="107"/>
      <c r="I157" s="107"/>
      <c r="J157" s="107"/>
      <c r="K157" s="107"/>
      <c r="L157" s="107"/>
      <c r="M157" s="107"/>
      <c r="N157" s="107"/>
      <c r="O157" s="107"/>
      <c r="P157" s="107"/>
      <c r="Q157" s="107"/>
      <c r="R157" s="344"/>
    </row>
    <row r="158" spans="2:18">
      <c r="B158" s="184"/>
      <c r="C158" s="107">
        <v>21</v>
      </c>
      <c r="D158" s="107">
        <v>97</v>
      </c>
      <c r="E158" s="107">
        <f t="shared" si="18"/>
        <v>0.21649484536082475</v>
      </c>
      <c r="F158" s="107"/>
      <c r="G158" s="107"/>
      <c r="H158" s="107"/>
      <c r="I158" s="107"/>
      <c r="J158" s="107"/>
      <c r="K158" s="107"/>
      <c r="L158" s="107"/>
      <c r="M158" s="107"/>
      <c r="N158" s="107"/>
      <c r="O158" s="107"/>
      <c r="P158" s="107"/>
      <c r="Q158" s="107"/>
      <c r="R158" s="344"/>
    </row>
    <row r="159" spans="2:18">
      <c r="B159" s="184"/>
      <c r="C159" s="107">
        <v>18</v>
      </c>
      <c r="D159" s="107">
        <v>87</v>
      </c>
      <c r="E159" s="107">
        <f t="shared" si="18"/>
        <v>0.20689655172413793</v>
      </c>
      <c r="F159" s="107"/>
      <c r="G159" s="107"/>
      <c r="H159" s="107"/>
      <c r="I159" s="107"/>
      <c r="J159" s="107"/>
      <c r="K159" s="107"/>
      <c r="L159" s="107"/>
      <c r="M159" s="107"/>
      <c r="N159" s="107"/>
      <c r="O159" s="107"/>
      <c r="P159" s="107"/>
      <c r="Q159" s="107"/>
      <c r="R159" s="344"/>
    </row>
    <row r="160" spans="2:18">
      <c r="B160" s="184"/>
      <c r="C160" s="107">
        <v>17</v>
      </c>
      <c r="D160" s="107">
        <v>87</v>
      </c>
      <c r="E160" s="107">
        <f t="shared" si="18"/>
        <v>0.19540229885057472</v>
      </c>
      <c r="F160" s="107"/>
      <c r="G160" s="107"/>
      <c r="H160" s="107"/>
      <c r="I160" s="107"/>
      <c r="J160" s="107"/>
      <c r="K160" s="107"/>
      <c r="L160" s="107"/>
      <c r="M160" s="107"/>
      <c r="N160" s="107"/>
      <c r="O160" s="107"/>
      <c r="P160" s="107"/>
      <c r="Q160" s="107"/>
      <c r="R160" s="344"/>
    </row>
    <row r="161" spans="2:18">
      <c r="B161" s="184"/>
      <c r="C161" s="107">
        <v>21</v>
      </c>
      <c r="D161" s="107">
        <v>119</v>
      </c>
      <c r="E161" s="107">
        <f t="shared" ref="E161:E192" si="22">C161/D161</f>
        <v>0.17647058823529413</v>
      </c>
      <c r="F161" s="107"/>
      <c r="G161" s="107"/>
      <c r="H161" s="107"/>
      <c r="I161" s="107"/>
      <c r="J161" s="107"/>
      <c r="K161" s="107"/>
      <c r="L161" s="107"/>
      <c r="M161" s="107"/>
      <c r="N161" s="107"/>
      <c r="O161" s="107"/>
      <c r="P161" s="107"/>
      <c r="Q161" s="107"/>
      <c r="R161" s="344"/>
    </row>
    <row r="162" spans="2:18">
      <c r="B162" s="184"/>
      <c r="C162" s="107">
        <v>12</v>
      </c>
      <c r="D162" s="107">
        <v>94</v>
      </c>
      <c r="E162" s="107">
        <f t="shared" si="22"/>
        <v>0.1276595744680851</v>
      </c>
      <c r="F162" s="107"/>
      <c r="G162" s="107"/>
      <c r="H162" s="107"/>
      <c r="I162" s="107"/>
      <c r="J162" s="107"/>
      <c r="K162" s="107"/>
      <c r="L162" s="107"/>
      <c r="M162" s="107"/>
      <c r="N162" s="107"/>
      <c r="O162" s="107"/>
      <c r="P162" s="107"/>
      <c r="Q162" s="107"/>
      <c r="R162" s="344"/>
    </row>
    <row r="163" spans="2:18">
      <c r="B163" s="184"/>
      <c r="C163" s="107">
        <v>24</v>
      </c>
      <c r="D163" s="107">
        <v>87</v>
      </c>
      <c r="E163" s="107">
        <f t="shared" si="22"/>
        <v>0.27586206896551724</v>
      </c>
      <c r="F163" s="107"/>
      <c r="G163" s="107"/>
      <c r="H163" s="107"/>
      <c r="I163" s="107"/>
      <c r="J163" s="107"/>
      <c r="K163" s="107"/>
      <c r="L163" s="107"/>
      <c r="M163" s="107"/>
      <c r="N163" s="107"/>
      <c r="O163" s="107"/>
      <c r="P163" s="107"/>
      <c r="Q163" s="107"/>
      <c r="R163" s="344"/>
    </row>
    <row r="164" spans="2:18">
      <c r="B164" s="184"/>
      <c r="C164" s="107">
        <v>23</v>
      </c>
      <c r="D164" s="107">
        <v>110</v>
      </c>
      <c r="E164" s="107">
        <f t="shared" si="22"/>
        <v>0.20909090909090908</v>
      </c>
      <c r="F164" s="107"/>
      <c r="G164" s="107"/>
      <c r="H164" s="107"/>
      <c r="I164" s="107"/>
      <c r="J164" s="107"/>
      <c r="K164" s="107"/>
      <c r="L164" s="107"/>
      <c r="M164" s="107"/>
      <c r="N164" s="107"/>
      <c r="O164" s="107"/>
      <c r="P164" s="107"/>
      <c r="Q164" s="107"/>
      <c r="R164" s="344"/>
    </row>
    <row r="165" spans="2:18">
      <c r="B165" s="184"/>
      <c r="C165" s="107">
        <v>31</v>
      </c>
      <c r="D165" s="107">
        <v>137</v>
      </c>
      <c r="E165" s="107">
        <f t="shared" si="22"/>
        <v>0.22627737226277372</v>
      </c>
      <c r="F165" s="107"/>
      <c r="G165" s="107"/>
      <c r="H165" s="107"/>
      <c r="I165" s="107"/>
      <c r="J165" s="107"/>
      <c r="K165" s="107"/>
      <c r="L165" s="107"/>
      <c r="M165" s="107"/>
      <c r="N165" s="107"/>
      <c r="O165" s="107"/>
      <c r="P165" s="107"/>
      <c r="Q165" s="107"/>
      <c r="R165" s="344"/>
    </row>
    <row r="166" spans="2:18">
      <c r="B166" s="184"/>
      <c r="C166" s="107">
        <v>26</v>
      </c>
      <c r="D166" s="107">
        <v>82</v>
      </c>
      <c r="E166" s="107">
        <f t="shared" si="22"/>
        <v>0.31707317073170732</v>
      </c>
      <c r="F166" s="107"/>
      <c r="G166" s="107"/>
      <c r="H166" s="107"/>
      <c r="I166" s="107"/>
      <c r="J166" s="107"/>
      <c r="K166" s="107"/>
      <c r="L166" s="107"/>
      <c r="M166" s="107"/>
      <c r="N166" s="107"/>
      <c r="O166" s="107"/>
      <c r="P166" s="107"/>
      <c r="Q166" s="107"/>
      <c r="R166" s="344"/>
    </row>
    <row r="167" spans="2:18">
      <c r="B167" s="184"/>
      <c r="C167" s="107">
        <v>21</v>
      </c>
      <c r="D167" s="107">
        <v>73</v>
      </c>
      <c r="E167" s="107">
        <f t="shared" si="22"/>
        <v>0.28767123287671231</v>
      </c>
      <c r="F167" s="107"/>
      <c r="G167" s="107"/>
      <c r="H167" s="107"/>
      <c r="I167" s="107"/>
      <c r="J167" s="107"/>
      <c r="K167" s="107"/>
      <c r="L167" s="107"/>
      <c r="M167" s="107"/>
      <c r="N167" s="107"/>
      <c r="O167" s="107"/>
      <c r="P167" s="107"/>
      <c r="Q167" s="107"/>
      <c r="R167" s="344"/>
    </row>
    <row r="168" spans="2:18">
      <c r="B168" s="184"/>
      <c r="C168" s="107">
        <v>43</v>
      </c>
      <c r="D168" s="107">
        <v>66</v>
      </c>
      <c r="E168" s="107">
        <f t="shared" si="22"/>
        <v>0.65151515151515149</v>
      </c>
      <c r="F168" s="107"/>
      <c r="G168" s="107"/>
      <c r="H168" s="107"/>
      <c r="I168" s="107"/>
      <c r="J168" s="107"/>
      <c r="K168" s="107"/>
      <c r="L168" s="107"/>
      <c r="M168" s="107"/>
      <c r="N168" s="107"/>
      <c r="O168" s="107"/>
      <c r="P168" s="107"/>
      <c r="Q168" s="107"/>
      <c r="R168" s="344"/>
    </row>
    <row r="169" spans="2:18">
      <c r="B169" s="184"/>
      <c r="C169" s="107">
        <v>24</v>
      </c>
      <c r="D169" s="107">
        <v>79</v>
      </c>
      <c r="E169" s="107">
        <f t="shared" si="22"/>
        <v>0.30379746835443039</v>
      </c>
      <c r="F169" s="107"/>
      <c r="G169" s="107"/>
      <c r="H169" s="107"/>
      <c r="I169" s="107"/>
      <c r="J169" s="107"/>
      <c r="K169" s="107"/>
      <c r="L169" s="107"/>
      <c r="M169" s="107"/>
      <c r="N169" s="107"/>
      <c r="O169" s="107"/>
      <c r="P169" s="107"/>
      <c r="Q169" s="107"/>
      <c r="R169" s="344"/>
    </row>
    <row r="170" spans="2:18">
      <c r="B170" s="184"/>
      <c r="C170" s="107">
        <v>18</v>
      </c>
      <c r="D170" s="107">
        <v>117</v>
      </c>
      <c r="E170" s="107">
        <f t="shared" si="22"/>
        <v>0.15384615384615385</v>
      </c>
      <c r="F170" s="107"/>
      <c r="G170" s="107"/>
      <c r="H170" s="107"/>
      <c r="I170" s="107"/>
      <c r="J170" s="107"/>
      <c r="K170" s="107"/>
      <c r="L170" s="107"/>
      <c r="M170" s="107"/>
      <c r="N170" s="107"/>
      <c r="O170" s="107"/>
      <c r="P170" s="107"/>
      <c r="Q170" s="107"/>
      <c r="R170" s="344"/>
    </row>
    <row r="171" spans="2:18">
      <c r="B171" s="184"/>
      <c r="C171" s="107">
        <v>18</v>
      </c>
      <c r="D171" s="107">
        <v>79</v>
      </c>
      <c r="E171" s="107">
        <f t="shared" si="22"/>
        <v>0.22784810126582278</v>
      </c>
      <c r="F171" s="107"/>
      <c r="G171" s="107"/>
      <c r="H171" s="107"/>
      <c r="I171" s="107"/>
      <c r="J171" s="107"/>
      <c r="K171" s="107"/>
      <c r="L171" s="107"/>
      <c r="M171" s="107"/>
      <c r="N171" s="107"/>
      <c r="O171" s="107"/>
      <c r="P171" s="107"/>
      <c r="Q171" s="107"/>
      <c r="R171" s="344"/>
    </row>
    <row r="172" spans="2:18">
      <c r="B172" s="184"/>
      <c r="C172" s="107">
        <v>21</v>
      </c>
      <c r="D172" s="107">
        <v>63</v>
      </c>
      <c r="E172" s="107">
        <f t="shared" si="22"/>
        <v>0.33333333333333331</v>
      </c>
      <c r="F172" s="107"/>
      <c r="G172" s="107"/>
      <c r="H172" s="107"/>
      <c r="I172" s="107"/>
      <c r="J172" s="107"/>
      <c r="K172" s="107"/>
      <c r="L172" s="107"/>
      <c r="M172" s="107"/>
      <c r="N172" s="107"/>
      <c r="O172" s="107"/>
      <c r="P172" s="107"/>
      <c r="Q172" s="107"/>
      <c r="R172" s="344"/>
    </row>
    <row r="173" spans="2:18">
      <c r="B173" s="184"/>
      <c r="C173" s="107">
        <v>26</v>
      </c>
      <c r="D173" s="107">
        <v>85</v>
      </c>
      <c r="E173" s="107">
        <f t="shared" si="22"/>
        <v>0.30588235294117649</v>
      </c>
      <c r="F173" s="107"/>
      <c r="G173" s="107"/>
      <c r="H173" s="107"/>
      <c r="I173" s="107"/>
      <c r="J173" s="107"/>
      <c r="K173" s="107"/>
      <c r="L173" s="107"/>
      <c r="M173" s="107"/>
      <c r="N173" s="107"/>
      <c r="O173" s="107"/>
      <c r="P173" s="107"/>
      <c r="Q173" s="107"/>
      <c r="R173" s="344"/>
    </row>
    <row r="174" spans="2:18">
      <c r="B174" s="184"/>
      <c r="C174" s="107">
        <v>29</v>
      </c>
      <c r="D174" s="107">
        <v>71</v>
      </c>
      <c r="E174" s="107">
        <f t="shared" si="22"/>
        <v>0.40845070422535212</v>
      </c>
      <c r="F174" s="107"/>
      <c r="G174" s="107"/>
      <c r="H174" s="107"/>
      <c r="I174" s="107"/>
      <c r="J174" s="107"/>
      <c r="K174" s="107"/>
      <c r="L174" s="107"/>
      <c r="M174" s="107"/>
      <c r="N174" s="107"/>
      <c r="O174" s="107"/>
      <c r="P174" s="107"/>
      <c r="Q174" s="107"/>
      <c r="R174" s="344"/>
    </row>
    <row r="175" spans="2:18">
      <c r="B175" s="184"/>
      <c r="C175" s="107">
        <v>18</v>
      </c>
      <c r="D175" s="107">
        <v>66</v>
      </c>
      <c r="E175" s="107">
        <f t="shared" si="22"/>
        <v>0.27272727272727271</v>
      </c>
      <c r="F175" s="107"/>
      <c r="G175" s="107"/>
      <c r="H175" s="107"/>
      <c r="I175" s="107"/>
      <c r="J175" s="107"/>
      <c r="K175" s="107"/>
      <c r="L175" s="107"/>
      <c r="M175" s="107"/>
      <c r="N175" s="107"/>
      <c r="O175" s="107"/>
      <c r="P175" s="107"/>
      <c r="Q175" s="107"/>
      <c r="R175" s="344"/>
    </row>
    <row r="176" spans="2:18">
      <c r="B176" s="184"/>
      <c r="C176" s="107">
        <v>18</v>
      </c>
      <c r="D176" s="107">
        <v>73</v>
      </c>
      <c r="E176" s="107">
        <f t="shared" si="22"/>
        <v>0.24657534246575341</v>
      </c>
      <c r="F176" s="107"/>
      <c r="G176" s="107"/>
      <c r="H176" s="107"/>
      <c r="I176" s="107"/>
      <c r="J176" s="107"/>
      <c r="K176" s="107"/>
      <c r="L176" s="107"/>
      <c r="M176" s="107"/>
      <c r="N176" s="107"/>
      <c r="O176" s="107"/>
      <c r="P176" s="107"/>
      <c r="Q176" s="107"/>
      <c r="R176" s="344"/>
    </row>
    <row r="177" spans="2:18">
      <c r="B177" s="184"/>
      <c r="C177" s="107">
        <v>33</v>
      </c>
      <c r="D177" s="107">
        <v>82</v>
      </c>
      <c r="E177" s="107">
        <f t="shared" si="22"/>
        <v>0.40243902439024393</v>
      </c>
      <c r="F177" s="107"/>
      <c r="G177" s="107"/>
      <c r="H177" s="107"/>
      <c r="I177" s="107"/>
      <c r="J177" s="107"/>
      <c r="K177" s="107"/>
      <c r="L177" s="107"/>
      <c r="M177" s="107"/>
      <c r="N177" s="107"/>
      <c r="O177" s="107"/>
      <c r="P177" s="107"/>
      <c r="Q177" s="107"/>
      <c r="R177" s="344"/>
    </row>
    <row r="178" spans="2:18">
      <c r="B178" s="184"/>
      <c r="C178" s="107">
        <v>29</v>
      </c>
      <c r="D178" s="107">
        <v>108</v>
      </c>
      <c r="E178" s="107">
        <f t="shared" si="22"/>
        <v>0.26851851851851855</v>
      </c>
      <c r="F178" s="107"/>
      <c r="G178" s="107"/>
      <c r="H178" s="107"/>
      <c r="I178" s="107"/>
      <c r="J178" s="107"/>
      <c r="K178" s="107"/>
      <c r="L178" s="107"/>
      <c r="M178" s="107"/>
      <c r="N178" s="107"/>
      <c r="O178" s="107"/>
      <c r="P178" s="107"/>
      <c r="Q178" s="107"/>
      <c r="R178" s="344"/>
    </row>
    <row r="179" spans="2:18">
      <c r="B179" s="184"/>
      <c r="C179" s="107">
        <v>29</v>
      </c>
      <c r="D179" s="107">
        <v>75</v>
      </c>
      <c r="E179" s="107">
        <f t="shared" si="22"/>
        <v>0.38666666666666666</v>
      </c>
      <c r="F179" s="107"/>
      <c r="G179" s="107"/>
      <c r="H179" s="107"/>
      <c r="I179" s="107"/>
      <c r="J179" s="107"/>
      <c r="K179" s="107"/>
      <c r="L179" s="107"/>
      <c r="M179" s="107"/>
      <c r="N179" s="107"/>
      <c r="O179" s="107"/>
      <c r="P179" s="107"/>
      <c r="Q179" s="107"/>
      <c r="R179" s="344"/>
    </row>
    <row r="180" spans="2:18">
      <c r="B180" s="184"/>
      <c r="C180" s="107">
        <v>29</v>
      </c>
      <c r="D180" s="107">
        <v>107</v>
      </c>
      <c r="E180" s="107">
        <f t="shared" si="22"/>
        <v>0.27102803738317754</v>
      </c>
      <c r="F180" s="107"/>
      <c r="G180" s="107"/>
      <c r="H180" s="107"/>
      <c r="I180" s="107"/>
      <c r="J180" s="107"/>
      <c r="K180" s="107"/>
      <c r="L180" s="107"/>
      <c r="M180" s="107"/>
      <c r="N180" s="107"/>
      <c r="O180" s="107"/>
      <c r="P180" s="107"/>
      <c r="Q180" s="107"/>
      <c r="R180" s="344"/>
    </row>
    <row r="181" spans="2:18">
      <c r="B181" s="184"/>
      <c r="C181" s="107">
        <v>16</v>
      </c>
      <c r="D181" s="107">
        <v>124</v>
      </c>
      <c r="E181" s="107">
        <f t="shared" si="22"/>
        <v>0.12903225806451613</v>
      </c>
      <c r="F181" s="107"/>
      <c r="G181" s="107"/>
      <c r="H181" s="107"/>
      <c r="I181" s="107"/>
      <c r="J181" s="107"/>
      <c r="K181" s="107"/>
      <c r="L181" s="107"/>
      <c r="M181" s="107"/>
      <c r="N181" s="107"/>
      <c r="O181" s="107"/>
      <c r="P181" s="107"/>
      <c r="Q181" s="107"/>
      <c r="R181" s="344"/>
    </row>
    <row r="182" spans="2:18">
      <c r="B182" s="184"/>
      <c r="C182" s="107">
        <v>7</v>
      </c>
      <c r="D182" s="107">
        <v>110</v>
      </c>
      <c r="E182" s="107">
        <f t="shared" si="22"/>
        <v>6.363636363636363E-2</v>
      </c>
      <c r="F182" s="107"/>
      <c r="G182" s="107"/>
      <c r="H182" s="107"/>
      <c r="I182" s="107"/>
      <c r="J182" s="107"/>
      <c r="K182" s="107"/>
      <c r="L182" s="107"/>
      <c r="M182" s="107"/>
      <c r="N182" s="107"/>
      <c r="O182" s="107"/>
      <c r="P182" s="107"/>
      <c r="Q182" s="107"/>
      <c r="R182" s="344"/>
    </row>
    <row r="183" spans="2:18">
      <c r="B183" s="184"/>
      <c r="C183" s="107">
        <v>19</v>
      </c>
      <c r="D183" s="107">
        <v>100</v>
      </c>
      <c r="E183" s="107">
        <f t="shared" si="22"/>
        <v>0.19</v>
      </c>
      <c r="F183" s="107"/>
      <c r="G183" s="107"/>
      <c r="H183" s="107"/>
      <c r="I183" s="107"/>
      <c r="J183" s="107"/>
      <c r="K183" s="107"/>
      <c r="L183" s="107"/>
      <c r="M183" s="107"/>
      <c r="N183" s="107"/>
      <c r="O183" s="107"/>
      <c r="P183" s="107"/>
      <c r="Q183" s="107"/>
      <c r="R183" s="344"/>
    </row>
    <row r="184" spans="2:18">
      <c r="B184" s="184"/>
      <c r="C184" s="107">
        <v>17</v>
      </c>
      <c r="D184" s="107">
        <v>91</v>
      </c>
      <c r="E184" s="107">
        <f t="shared" si="22"/>
        <v>0.18681318681318682</v>
      </c>
      <c r="F184" s="107"/>
      <c r="G184" s="107"/>
      <c r="H184" s="107"/>
      <c r="I184" s="107"/>
      <c r="J184" s="107"/>
      <c r="K184" s="107"/>
      <c r="L184" s="107"/>
      <c r="M184" s="107"/>
      <c r="N184" s="107"/>
      <c r="O184" s="107"/>
      <c r="P184" s="107"/>
      <c r="Q184" s="107"/>
      <c r="R184" s="344"/>
    </row>
    <row r="185" spans="2:18">
      <c r="B185" s="184"/>
      <c r="C185" s="107">
        <v>12</v>
      </c>
      <c r="D185" s="107">
        <v>91</v>
      </c>
      <c r="E185" s="107">
        <f t="shared" si="22"/>
        <v>0.13186813186813187</v>
      </c>
      <c r="F185" s="107"/>
      <c r="G185" s="107"/>
      <c r="H185" s="107"/>
      <c r="I185" s="107"/>
      <c r="J185" s="107"/>
      <c r="K185" s="107"/>
      <c r="L185" s="107"/>
      <c r="M185" s="107"/>
      <c r="N185" s="107"/>
      <c r="O185" s="107"/>
      <c r="P185" s="107"/>
      <c r="Q185" s="107"/>
      <c r="R185" s="344"/>
    </row>
    <row r="186" spans="2:18">
      <c r="B186" s="184"/>
      <c r="C186" s="107">
        <v>16</v>
      </c>
      <c r="D186" s="107">
        <v>82</v>
      </c>
      <c r="E186" s="107">
        <f t="shared" si="22"/>
        <v>0.1951219512195122</v>
      </c>
      <c r="F186" s="107"/>
      <c r="G186" s="107"/>
      <c r="H186" s="107"/>
      <c r="I186" s="107"/>
      <c r="J186" s="107"/>
      <c r="K186" s="107"/>
      <c r="L186" s="107"/>
      <c r="M186" s="107"/>
      <c r="N186" s="107"/>
      <c r="O186" s="107"/>
      <c r="P186" s="107"/>
      <c r="Q186" s="107"/>
      <c r="R186" s="344"/>
    </row>
    <row r="187" spans="2:18">
      <c r="B187" s="184"/>
      <c r="C187" s="107">
        <v>12</v>
      </c>
      <c r="D187" s="107">
        <v>93</v>
      </c>
      <c r="E187" s="107">
        <f t="shared" si="22"/>
        <v>0.12903225806451613</v>
      </c>
      <c r="F187" s="365"/>
      <c r="G187" s="107"/>
      <c r="H187" s="107"/>
      <c r="I187" s="365"/>
      <c r="J187" s="107"/>
      <c r="K187" s="107"/>
      <c r="L187" s="365"/>
      <c r="M187" s="107"/>
      <c r="N187" s="107"/>
      <c r="O187" s="107"/>
      <c r="P187" s="107"/>
      <c r="Q187" s="107"/>
      <c r="R187" s="344"/>
    </row>
    <row r="188" spans="2:18">
      <c r="B188" s="184"/>
      <c r="C188" s="49">
        <v>16</v>
      </c>
      <c r="D188" s="107">
        <v>92</v>
      </c>
      <c r="E188" s="107">
        <f t="shared" si="22"/>
        <v>0.17391304347826086</v>
      </c>
      <c r="F188" s="49"/>
      <c r="G188" s="107"/>
      <c r="H188" s="107"/>
      <c r="I188" s="49"/>
      <c r="J188" s="107"/>
      <c r="K188" s="107"/>
      <c r="L188" s="49"/>
      <c r="M188" s="107"/>
      <c r="N188" s="107"/>
      <c r="O188" s="107"/>
      <c r="P188" s="107"/>
      <c r="Q188" s="107"/>
      <c r="R188" s="344"/>
    </row>
    <row r="189" spans="2:18">
      <c r="B189" s="184"/>
      <c r="C189" s="49">
        <v>24</v>
      </c>
      <c r="D189" s="107">
        <v>81</v>
      </c>
      <c r="E189" s="107">
        <f t="shared" si="22"/>
        <v>0.29629629629629628</v>
      </c>
      <c r="F189" s="49"/>
      <c r="G189" s="107"/>
      <c r="H189" s="107"/>
      <c r="I189" s="49"/>
      <c r="J189" s="107"/>
      <c r="K189" s="107"/>
      <c r="L189" s="49"/>
      <c r="M189" s="107"/>
      <c r="N189" s="107"/>
      <c r="O189" s="107"/>
      <c r="P189" s="107"/>
      <c r="Q189" s="107"/>
      <c r="R189" s="344"/>
    </row>
    <row r="190" spans="2:18">
      <c r="B190" s="184"/>
      <c r="C190" s="49">
        <v>23</v>
      </c>
      <c r="D190" s="107">
        <v>89</v>
      </c>
      <c r="E190" s="107">
        <f t="shared" si="22"/>
        <v>0.25842696629213485</v>
      </c>
      <c r="F190" s="49"/>
      <c r="G190" s="107"/>
      <c r="H190" s="107"/>
      <c r="I190" s="49"/>
      <c r="J190" s="107"/>
      <c r="K190" s="107"/>
      <c r="L190" s="49"/>
      <c r="M190" s="107"/>
      <c r="N190" s="107"/>
      <c r="O190" s="107"/>
      <c r="P190" s="107"/>
      <c r="Q190" s="107"/>
      <c r="R190" s="344"/>
    </row>
    <row r="191" spans="2:18">
      <c r="B191" s="184"/>
      <c r="C191" s="49">
        <v>30</v>
      </c>
      <c r="D191" s="107">
        <v>145</v>
      </c>
      <c r="E191" s="107">
        <f t="shared" si="22"/>
        <v>0.20689655172413793</v>
      </c>
      <c r="F191" s="49"/>
      <c r="G191" s="107"/>
      <c r="H191" s="107"/>
      <c r="I191" s="49"/>
      <c r="J191" s="107"/>
      <c r="K191" s="107"/>
      <c r="L191" s="49"/>
      <c r="M191" s="107"/>
      <c r="N191" s="107"/>
      <c r="O191" s="107"/>
      <c r="P191" s="107"/>
      <c r="Q191" s="107"/>
      <c r="R191" s="344"/>
    </row>
    <row r="192" spans="2:18">
      <c r="B192" s="184"/>
      <c r="C192" s="49">
        <v>18</v>
      </c>
      <c r="D192" s="107">
        <v>125</v>
      </c>
      <c r="E192" s="107">
        <f t="shared" si="22"/>
        <v>0.14399999999999999</v>
      </c>
      <c r="F192" s="49"/>
      <c r="G192" s="107"/>
      <c r="H192" s="107"/>
      <c r="I192" s="49"/>
      <c r="J192" s="107"/>
      <c r="K192" s="107"/>
      <c r="L192" s="49"/>
      <c r="M192" s="107"/>
      <c r="N192" s="107"/>
      <c r="O192" s="107"/>
      <c r="P192" s="107"/>
      <c r="Q192" s="107"/>
      <c r="R192" s="344"/>
    </row>
    <row r="193" spans="2:30">
      <c r="B193" s="184"/>
      <c r="C193" s="49">
        <v>24</v>
      </c>
      <c r="D193" s="107">
        <v>114</v>
      </c>
      <c r="E193" s="107">
        <f t="shared" ref="E193:E200" si="23">C193/D193</f>
        <v>0.21052631578947367</v>
      </c>
      <c r="F193" s="49"/>
      <c r="G193" s="107"/>
      <c r="H193" s="107"/>
      <c r="I193" s="49"/>
      <c r="J193" s="107"/>
      <c r="K193" s="107"/>
      <c r="L193" s="49"/>
      <c r="M193" s="107"/>
      <c r="N193" s="107"/>
      <c r="O193" s="107"/>
      <c r="P193" s="107"/>
      <c r="Q193" s="107"/>
      <c r="R193" s="344"/>
    </row>
    <row r="194" spans="2:30">
      <c r="B194" s="184"/>
      <c r="C194" s="49">
        <v>16</v>
      </c>
      <c r="D194" s="107">
        <v>42</v>
      </c>
      <c r="E194" s="107">
        <f t="shared" si="23"/>
        <v>0.38095238095238093</v>
      </c>
      <c r="F194" s="49"/>
      <c r="G194" s="107"/>
      <c r="H194" s="107"/>
      <c r="I194" s="49"/>
      <c r="J194" s="107"/>
      <c r="K194" s="107"/>
      <c r="L194" s="49"/>
      <c r="M194" s="107"/>
      <c r="N194" s="107"/>
      <c r="O194" s="107"/>
      <c r="P194" s="107"/>
      <c r="Q194" s="107"/>
      <c r="R194" s="344"/>
    </row>
    <row r="195" spans="2:30">
      <c r="B195" s="184"/>
      <c r="C195" s="49">
        <v>24</v>
      </c>
      <c r="D195" s="107">
        <v>73</v>
      </c>
      <c r="E195" s="107">
        <f t="shared" si="23"/>
        <v>0.32876712328767121</v>
      </c>
      <c r="F195" s="49"/>
      <c r="G195" s="107"/>
      <c r="H195" s="107"/>
      <c r="I195" s="49"/>
      <c r="J195" s="107"/>
      <c r="K195" s="107"/>
      <c r="L195" s="49"/>
      <c r="M195" s="107"/>
      <c r="N195" s="107"/>
      <c r="O195" s="107"/>
      <c r="P195" s="107"/>
      <c r="Q195" s="107"/>
      <c r="R195" s="344"/>
    </row>
    <row r="196" spans="2:30">
      <c r="B196" s="184"/>
      <c r="C196" s="49">
        <v>17</v>
      </c>
      <c r="D196" s="107">
        <v>71</v>
      </c>
      <c r="E196" s="107">
        <f t="shared" si="23"/>
        <v>0.23943661971830985</v>
      </c>
      <c r="F196" s="49"/>
      <c r="G196" s="107"/>
      <c r="H196" s="107"/>
      <c r="I196" s="49"/>
      <c r="J196" s="107"/>
      <c r="K196" s="107"/>
      <c r="L196" s="49"/>
      <c r="M196" s="107"/>
      <c r="N196" s="107"/>
      <c r="O196" s="107"/>
      <c r="P196" s="107"/>
      <c r="Q196" s="107"/>
      <c r="R196" s="344"/>
    </row>
    <row r="197" spans="2:30">
      <c r="B197" s="184"/>
      <c r="C197" s="49">
        <v>12</v>
      </c>
      <c r="D197" s="107">
        <v>73</v>
      </c>
      <c r="E197" s="107">
        <f t="shared" si="23"/>
        <v>0.16438356164383561</v>
      </c>
      <c r="F197" s="49"/>
      <c r="G197" s="107"/>
      <c r="H197" s="107"/>
      <c r="I197" s="49"/>
      <c r="J197" s="107"/>
      <c r="K197" s="107"/>
      <c r="L197" s="49"/>
      <c r="M197" s="107"/>
      <c r="N197" s="107"/>
      <c r="O197" s="107"/>
      <c r="P197" s="107"/>
      <c r="Q197" s="107"/>
      <c r="R197" s="344"/>
    </row>
    <row r="198" spans="2:30">
      <c r="B198" s="184"/>
      <c r="C198" s="49">
        <v>16</v>
      </c>
      <c r="D198" s="107">
        <v>58</v>
      </c>
      <c r="E198" s="107">
        <f t="shared" si="23"/>
        <v>0.27586206896551724</v>
      </c>
      <c r="F198" s="49"/>
      <c r="G198" s="107"/>
      <c r="H198" s="107"/>
      <c r="I198" s="49"/>
      <c r="J198" s="107"/>
      <c r="K198" s="107"/>
      <c r="L198" s="49"/>
      <c r="M198" s="107"/>
      <c r="N198" s="107"/>
      <c r="O198" s="107"/>
      <c r="P198" s="107"/>
      <c r="Q198" s="107"/>
      <c r="R198" s="344"/>
    </row>
    <row r="199" spans="2:30">
      <c r="B199" s="184"/>
      <c r="C199" s="49">
        <v>18</v>
      </c>
      <c r="D199" s="107">
        <v>88</v>
      </c>
      <c r="E199" s="107">
        <f t="shared" si="23"/>
        <v>0.20454545454545456</v>
      </c>
      <c r="F199" s="49"/>
      <c r="G199" s="107"/>
      <c r="H199" s="107"/>
      <c r="I199" s="49"/>
      <c r="J199" s="107"/>
      <c r="K199" s="107"/>
      <c r="L199" s="49"/>
      <c r="M199" s="107"/>
      <c r="N199" s="107"/>
      <c r="O199" s="107"/>
      <c r="P199" s="107"/>
      <c r="Q199" s="107"/>
      <c r="R199" s="344"/>
    </row>
    <row r="200" spans="2:30">
      <c r="B200" s="184"/>
      <c r="C200" s="49">
        <v>15</v>
      </c>
      <c r="D200" s="107">
        <v>95</v>
      </c>
      <c r="E200" s="107">
        <f t="shared" si="23"/>
        <v>0.15789473684210525</v>
      </c>
      <c r="F200" s="49"/>
      <c r="G200" s="107"/>
      <c r="H200" s="107"/>
      <c r="I200" s="49"/>
      <c r="J200" s="107"/>
      <c r="K200" s="107"/>
      <c r="L200" s="49"/>
      <c r="M200" s="107"/>
      <c r="N200" s="107"/>
      <c r="O200" s="107"/>
      <c r="P200" s="107"/>
      <c r="Q200" s="107"/>
      <c r="R200" s="344"/>
    </row>
    <row r="201" spans="2:30">
      <c r="B201" s="184"/>
      <c r="C201" s="107"/>
      <c r="D201" s="107"/>
      <c r="E201" s="107"/>
      <c r="F201" s="107"/>
      <c r="G201" s="107"/>
      <c r="H201" s="107"/>
      <c r="I201" s="107"/>
      <c r="J201" s="107"/>
      <c r="K201" s="107"/>
      <c r="L201" s="107"/>
      <c r="M201" s="107"/>
      <c r="N201" s="107"/>
      <c r="O201" s="107"/>
      <c r="P201" s="107"/>
      <c r="Q201" s="107"/>
      <c r="R201" s="344"/>
    </row>
    <row r="202" spans="2:30">
      <c r="B202" s="362" t="s">
        <v>16</v>
      </c>
      <c r="C202" s="107"/>
      <c r="D202" s="107"/>
      <c r="E202" s="107">
        <f>AVERAGE(E33:E200)</f>
        <v>0.23109360619788336</v>
      </c>
      <c r="F202" s="107"/>
      <c r="G202" s="107"/>
      <c r="H202" s="107">
        <f>AVERAGE(H33:H200)</f>
        <v>0.22617830405985814</v>
      </c>
      <c r="I202" s="107"/>
      <c r="J202" s="107"/>
      <c r="K202" s="107">
        <f>AVERAGE(K33:K200)</f>
        <v>0.23337496496436766</v>
      </c>
      <c r="L202" s="107"/>
      <c r="M202" s="107"/>
      <c r="N202" s="107">
        <f>AVERAGE(N33:N200)</f>
        <v>0.24232233168998349</v>
      </c>
      <c r="O202" s="107"/>
      <c r="P202" s="107"/>
      <c r="Q202" s="107"/>
      <c r="R202" s="344"/>
    </row>
    <row r="203" spans="2:30" ht="17" thickBot="1">
      <c r="B203" s="363" t="s">
        <v>17</v>
      </c>
      <c r="C203" s="110"/>
      <c r="D203" s="110"/>
      <c r="E203" s="110">
        <f>STDEV(E33:E200)/SQRT(COUNT(E33:E200))</f>
        <v>5.7954155356170819E-3</v>
      </c>
      <c r="F203" s="110"/>
      <c r="G203" s="110"/>
      <c r="H203" s="110">
        <f>STDEV(H33:H200)/SQRT(COUNT(H33:H200))</f>
        <v>7.1994398583855868E-3</v>
      </c>
      <c r="I203" s="110"/>
      <c r="J203" s="110"/>
      <c r="K203" s="110">
        <f>STDEV(K33:K200)/SQRT(COUNT(K33:K200))</f>
        <v>5.9841639070253643E-3</v>
      </c>
      <c r="L203" s="110"/>
      <c r="M203" s="110"/>
      <c r="N203" s="110">
        <f>STDEV(N33:N200)/SQRT(COUNT(N33:N200))</f>
        <v>6.1339571609480125E-3</v>
      </c>
      <c r="O203" s="110"/>
      <c r="P203" s="110"/>
      <c r="Q203" s="110"/>
      <c r="R203" s="347"/>
    </row>
    <row r="204" spans="2:30" ht="17" thickBot="1">
      <c r="B204" s="339"/>
    </row>
    <row r="205" spans="2:30">
      <c r="B205" s="55" t="s">
        <v>333</v>
      </c>
      <c r="C205" s="381" t="s">
        <v>21</v>
      </c>
      <c r="D205" s="381"/>
      <c r="E205" s="381"/>
      <c r="F205" s="381" t="s">
        <v>25</v>
      </c>
      <c r="G205" s="381"/>
      <c r="H205" s="381"/>
      <c r="I205" s="381" t="s">
        <v>22</v>
      </c>
      <c r="J205" s="381"/>
      <c r="K205" s="381"/>
      <c r="L205" s="381" t="s">
        <v>26</v>
      </c>
      <c r="M205" s="381"/>
      <c r="N205" s="381"/>
      <c r="O205" s="381" t="s">
        <v>23</v>
      </c>
      <c r="P205" s="381"/>
      <c r="Q205" s="381"/>
      <c r="R205" s="381" t="s">
        <v>27</v>
      </c>
      <c r="S205" s="381"/>
      <c r="T205" s="381"/>
      <c r="U205" s="381" t="s">
        <v>24</v>
      </c>
      <c r="V205" s="381"/>
      <c r="W205" s="381"/>
      <c r="X205" s="381" t="s">
        <v>28</v>
      </c>
      <c r="Y205" s="381"/>
      <c r="Z205" s="381"/>
      <c r="AA205" s="354"/>
      <c r="AB205" s="354"/>
      <c r="AC205" s="354"/>
      <c r="AD205" s="366"/>
    </row>
    <row r="206" spans="2:30">
      <c r="B206" s="359"/>
      <c r="C206" s="360" t="s">
        <v>18</v>
      </c>
      <c r="D206" s="360" t="s">
        <v>19</v>
      </c>
      <c r="E206" s="360" t="s">
        <v>20</v>
      </c>
      <c r="F206" s="360" t="s">
        <v>18</v>
      </c>
      <c r="G206" s="360" t="s">
        <v>19</v>
      </c>
      <c r="H206" s="360" t="s">
        <v>20</v>
      </c>
      <c r="I206" s="360" t="s">
        <v>18</v>
      </c>
      <c r="J206" s="360" t="s">
        <v>19</v>
      </c>
      <c r="K206" s="360" t="s">
        <v>20</v>
      </c>
      <c r="L206" s="360" t="s">
        <v>18</v>
      </c>
      <c r="M206" s="360" t="s">
        <v>19</v>
      </c>
      <c r="N206" s="360" t="s">
        <v>20</v>
      </c>
      <c r="O206" s="360" t="s">
        <v>18</v>
      </c>
      <c r="P206" s="360" t="s">
        <v>19</v>
      </c>
      <c r="Q206" s="360" t="s">
        <v>20</v>
      </c>
      <c r="R206" s="360" t="s">
        <v>18</v>
      </c>
      <c r="S206" s="360" t="s">
        <v>19</v>
      </c>
      <c r="T206" s="360" t="s">
        <v>20</v>
      </c>
      <c r="U206" s="360" t="s">
        <v>18</v>
      </c>
      <c r="V206" s="360" t="s">
        <v>19</v>
      </c>
      <c r="W206" s="360" t="s">
        <v>20</v>
      </c>
      <c r="X206" s="360" t="s">
        <v>18</v>
      </c>
      <c r="Y206" s="360" t="s">
        <v>19</v>
      </c>
      <c r="Z206" s="360" t="s">
        <v>20</v>
      </c>
      <c r="AA206" s="360"/>
      <c r="AB206" s="360"/>
      <c r="AC206" s="360"/>
      <c r="AD206" s="361"/>
    </row>
    <row r="207" spans="2:30">
      <c r="B207" s="184">
        <v>1</v>
      </c>
      <c r="C207" s="107">
        <v>26</v>
      </c>
      <c r="D207" s="107">
        <v>60</v>
      </c>
      <c r="E207" s="107">
        <f t="shared" ref="E207:E238" si="24">C207/D207</f>
        <v>0.43333333333333335</v>
      </c>
      <c r="F207" s="107">
        <v>23</v>
      </c>
      <c r="G207" s="107">
        <v>99</v>
      </c>
      <c r="H207" s="107">
        <f t="shared" ref="H207:H238" si="25">F207/G207</f>
        <v>0.23232323232323232</v>
      </c>
      <c r="I207" s="107">
        <v>16</v>
      </c>
      <c r="J207" s="107">
        <v>68</v>
      </c>
      <c r="K207" s="107">
        <f t="shared" ref="K207:K238" si="26">I207/J207</f>
        <v>0.23529411764705882</v>
      </c>
      <c r="L207" s="107">
        <v>26</v>
      </c>
      <c r="M207" s="107">
        <v>119</v>
      </c>
      <c r="N207" s="107">
        <f t="shared" ref="N207:N238" si="27">L207/M207</f>
        <v>0.21848739495798319</v>
      </c>
      <c r="O207" s="107">
        <v>23</v>
      </c>
      <c r="P207" s="107">
        <v>90</v>
      </c>
      <c r="Q207" s="107">
        <f t="shared" ref="Q207:Q238" si="28">O207/P207</f>
        <v>0.25555555555555554</v>
      </c>
      <c r="R207" s="107">
        <v>28</v>
      </c>
      <c r="S207" s="107">
        <v>119</v>
      </c>
      <c r="T207" s="107">
        <f t="shared" ref="T207:T238" si="29">R207/S207</f>
        <v>0.23529411764705882</v>
      </c>
      <c r="U207" s="107">
        <v>25</v>
      </c>
      <c r="V207" s="107">
        <v>121</v>
      </c>
      <c r="W207" s="107">
        <f t="shared" ref="W207:W238" si="30">U207/V207</f>
        <v>0.20661157024793389</v>
      </c>
      <c r="X207" s="107">
        <v>23</v>
      </c>
      <c r="Y207" s="107">
        <v>92</v>
      </c>
      <c r="Z207" s="107">
        <f t="shared" ref="Z207:Z238" si="31">X207/Y207</f>
        <v>0.25</v>
      </c>
      <c r="AA207" s="107"/>
      <c r="AB207" s="107"/>
      <c r="AC207" s="107"/>
      <c r="AD207" s="344"/>
    </row>
    <row r="208" spans="2:30">
      <c r="B208" s="184">
        <v>2</v>
      </c>
      <c r="C208" s="107">
        <v>32</v>
      </c>
      <c r="D208" s="107">
        <v>127</v>
      </c>
      <c r="E208" s="107">
        <f t="shared" si="24"/>
        <v>0.25196850393700787</v>
      </c>
      <c r="F208" s="107">
        <v>26</v>
      </c>
      <c r="G208" s="107">
        <v>119</v>
      </c>
      <c r="H208" s="107">
        <f t="shared" si="25"/>
        <v>0.21848739495798319</v>
      </c>
      <c r="I208" s="107">
        <v>23</v>
      </c>
      <c r="J208" s="107">
        <v>116</v>
      </c>
      <c r="K208" s="107">
        <f t="shared" si="26"/>
        <v>0.19827586206896552</v>
      </c>
      <c r="L208" s="107">
        <v>23</v>
      </c>
      <c r="M208" s="107">
        <v>117</v>
      </c>
      <c r="N208" s="107">
        <f t="shared" si="27"/>
        <v>0.19658119658119658</v>
      </c>
      <c r="O208" s="107">
        <v>39</v>
      </c>
      <c r="P208" s="107">
        <v>116</v>
      </c>
      <c r="Q208" s="107">
        <f t="shared" si="28"/>
        <v>0.33620689655172414</v>
      </c>
      <c r="R208" s="107">
        <v>20</v>
      </c>
      <c r="S208" s="107">
        <v>96</v>
      </c>
      <c r="T208" s="107">
        <f t="shared" si="29"/>
        <v>0.20833333333333334</v>
      </c>
      <c r="U208" s="107">
        <v>26</v>
      </c>
      <c r="V208" s="107">
        <v>103</v>
      </c>
      <c r="W208" s="107">
        <f t="shared" si="30"/>
        <v>0.25242718446601942</v>
      </c>
      <c r="X208" s="107">
        <v>37</v>
      </c>
      <c r="Y208" s="107">
        <v>113</v>
      </c>
      <c r="Z208" s="107">
        <f t="shared" si="31"/>
        <v>0.32743362831858408</v>
      </c>
      <c r="AA208" s="107"/>
      <c r="AB208" s="107"/>
      <c r="AC208" s="107"/>
      <c r="AD208" s="344"/>
    </row>
    <row r="209" spans="2:30">
      <c r="B209" s="184">
        <v>3</v>
      </c>
      <c r="C209" s="107">
        <v>28</v>
      </c>
      <c r="D209" s="107">
        <v>90</v>
      </c>
      <c r="E209" s="107">
        <f t="shared" si="24"/>
        <v>0.31111111111111112</v>
      </c>
      <c r="F209" s="107">
        <v>20</v>
      </c>
      <c r="G209" s="107">
        <v>103</v>
      </c>
      <c r="H209" s="107">
        <f t="shared" si="25"/>
        <v>0.1941747572815534</v>
      </c>
      <c r="I209" s="107">
        <v>21</v>
      </c>
      <c r="J209" s="107">
        <v>97</v>
      </c>
      <c r="K209" s="107">
        <f t="shared" si="26"/>
        <v>0.21649484536082475</v>
      </c>
      <c r="L209" s="107">
        <v>13</v>
      </c>
      <c r="M209" s="107">
        <v>64</v>
      </c>
      <c r="N209" s="107">
        <f t="shared" si="27"/>
        <v>0.203125</v>
      </c>
      <c r="O209" s="107">
        <v>25</v>
      </c>
      <c r="P209" s="107">
        <v>98</v>
      </c>
      <c r="Q209" s="107">
        <f t="shared" si="28"/>
        <v>0.25510204081632654</v>
      </c>
      <c r="R209" s="107">
        <v>28</v>
      </c>
      <c r="S209" s="107">
        <v>79</v>
      </c>
      <c r="T209" s="107">
        <f t="shared" si="29"/>
        <v>0.35443037974683544</v>
      </c>
      <c r="U209" s="107">
        <v>26</v>
      </c>
      <c r="V209" s="107">
        <v>93</v>
      </c>
      <c r="W209" s="107">
        <f t="shared" si="30"/>
        <v>0.27956989247311825</v>
      </c>
      <c r="X209" s="107">
        <v>31</v>
      </c>
      <c r="Y209" s="107">
        <v>73</v>
      </c>
      <c r="Z209" s="107">
        <f t="shared" si="31"/>
        <v>0.42465753424657532</v>
      </c>
      <c r="AA209" s="107"/>
      <c r="AB209" s="107"/>
      <c r="AC209" s="107"/>
      <c r="AD209" s="344"/>
    </row>
    <row r="210" spans="2:30">
      <c r="B210" s="184">
        <v>4</v>
      </c>
      <c r="C210" s="107">
        <v>20</v>
      </c>
      <c r="D210" s="107">
        <v>107</v>
      </c>
      <c r="E210" s="107">
        <f t="shared" si="24"/>
        <v>0.18691588785046728</v>
      </c>
      <c r="F210" s="107">
        <v>23</v>
      </c>
      <c r="G210" s="107">
        <v>84</v>
      </c>
      <c r="H210" s="107">
        <f t="shared" si="25"/>
        <v>0.27380952380952384</v>
      </c>
      <c r="I210" s="107">
        <v>20</v>
      </c>
      <c r="J210" s="107">
        <v>100</v>
      </c>
      <c r="K210" s="107">
        <f t="shared" si="26"/>
        <v>0.2</v>
      </c>
      <c r="L210" s="107">
        <v>12</v>
      </c>
      <c r="M210" s="107">
        <v>103</v>
      </c>
      <c r="N210" s="107">
        <f t="shared" si="27"/>
        <v>0.11650485436893204</v>
      </c>
      <c r="O210" s="107">
        <v>20</v>
      </c>
      <c r="P210" s="107">
        <v>73</v>
      </c>
      <c r="Q210" s="107">
        <f t="shared" si="28"/>
        <v>0.27397260273972601</v>
      </c>
      <c r="R210" s="107">
        <v>26</v>
      </c>
      <c r="S210" s="107">
        <v>88</v>
      </c>
      <c r="T210" s="107">
        <f t="shared" si="29"/>
        <v>0.29545454545454547</v>
      </c>
      <c r="U210" s="107">
        <v>28</v>
      </c>
      <c r="V210" s="107">
        <v>128</v>
      </c>
      <c r="W210" s="107">
        <f t="shared" si="30"/>
        <v>0.21875</v>
      </c>
      <c r="X210" s="107">
        <v>23</v>
      </c>
      <c r="Y210" s="107">
        <v>106</v>
      </c>
      <c r="Z210" s="107">
        <f t="shared" si="31"/>
        <v>0.21698113207547171</v>
      </c>
      <c r="AA210" s="107"/>
      <c r="AB210" s="107"/>
      <c r="AC210" s="107"/>
      <c r="AD210" s="344"/>
    </row>
    <row r="211" spans="2:30">
      <c r="B211" s="184">
        <v>5</v>
      </c>
      <c r="C211" s="107">
        <v>18</v>
      </c>
      <c r="D211" s="107">
        <v>82</v>
      </c>
      <c r="E211" s="107">
        <f t="shared" si="24"/>
        <v>0.21951219512195122</v>
      </c>
      <c r="F211" s="107">
        <v>31</v>
      </c>
      <c r="G211" s="107">
        <v>81</v>
      </c>
      <c r="H211" s="107">
        <f t="shared" si="25"/>
        <v>0.38271604938271603</v>
      </c>
      <c r="I211" s="107">
        <v>9</v>
      </c>
      <c r="J211" s="107">
        <v>136</v>
      </c>
      <c r="K211" s="107">
        <f t="shared" si="26"/>
        <v>6.6176470588235295E-2</v>
      </c>
      <c r="L211" s="107">
        <v>19</v>
      </c>
      <c r="M211" s="107">
        <v>92</v>
      </c>
      <c r="N211" s="107">
        <f t="shared" si="27"/>
        <v>0.20652173913043478</v>
      </c>
      <c r="O211" s="107">
        <v>19</v>
      </c>
      <c r="P211" s="107">
        <v>97</v>
      </c>
      <c r="Q211" s="107">
        <f t="shared" si="28"/>
        <v>0.19587628865979381</v>
      </c>
      <c r="R211" s="107">
        <v>26</v>
      </c>
      <c r="S211" s="107">
        <v>109</v>
      </c>
      <c r="T211" s="107">
        <f t="shared" si="29"/>
        <v>0.23853211009174313</v>
      </c>
      <c r="U211" s="107">
        <v>14</v>
      </c>
      <c r="V211" s="107">
        <v>103</v>
      </c>
      <c r="W211" s="107">
        <f t="shared" si="30"/>
        <v>0.13592233009708737</v>
      </c>
      <c r="X211" s="107">
        <v>18</v>
      </c>
      <c r="Y211" s="107">
        <v>60</v>
      </c>
      <c r="Z211" s="107">
        <f t="shared" si="31"/>
        <v>0.3</v>
      </c>
      <c r="AA211" s="107"/>
      <c r="AB211" s="107"/>
      <c r="AC211" s="107"/>
      <c r="AD211" s="344"/>
    </row>
    <row r="212" spans="2:30">
      <c r="B212" s="184">
        <v>6</v>
      </c>
      <c r="C212" s="107">
        <v>18</v>
      </c>
      <c r="D212" s="107">
        <v>60</v>
      </c>
      <c r="E212" s="107">
        <f t="shared" si="24"/>
        <v>0.3</v>
      </c>
      <c r="F212" s="107">
        <v>32</v>
      </c>
      <c r="G212" s="107">
        <v>106</v>
      </c>
      <c r="H212" s="107">
        <f t="shared" si="25"/>
        <v>0.30188679245283018</v>
      </c>
      <c r="I212" s="107">
        <v>14</v>
      </c>
      <c r="J212" s="107">
        <v>65</v>
      </c>
      <c r="K212" s="107">
        <f t="shared" si="26"/>
        <v>0.2153846153846154</v>
      </c>
      <c r="L212" s="107">
        <v>9</v>
      </c>
      <c r="M212" s="107">
        <v>92</v>
      </c>
      <c r="N212" s="107">
        <f t="shared" si="27"/>
        <v>9.7826086956521743E-2</v>
      </c>
      <c r="O212" s="107">
        <v>20</v>
      </c>
      <c r="P212" s="107">
        <v>81</v>
      </c>
      <c r="Q212" s="107">
        <f t="shared" si="28"/>
        <v>0.24691358024691357</v>
      </c>
      <c r="R212" s="107">
        <v>26</v>
      </c>
      <c r="S212" s="107">
        <v>107</v>
      </c>
      <c r="T212" s="107">
        <f t="shared" si="29"/>
        <v>0.24299065420560748</v>
      </c>
      <c r="U212" s="107">
        <v>18</v>
      </c>
      <c r="V212" s="107">
        <v>96</v>
      </c>
      <c r="W212" s="107">
        <f t="shared" si="30"/>
        <v>0.1875</v>
      </c>
      <c r="X212" s="107">
        <v>26</v>
      </c>
      <c r="Y212" s="107">
        <v>114</v>
      </c>
      <c r="Z212" s="107">
        <f t="shared" si="31"/>
        <v>0.22807017543859648</v>
      </c>
      <c r="AA212" s="107"/>
      <c r="AB212" s="107"/>
      <c r="AC212" s="107"/>
      <c r="AD212" s="344"/>
    </row>
    <row r="213" spans="2:30">
      <c r="B213" s="184">
        <v>7</v>
      </c>
      <c r="C213" s="107">
        <v>9</v>
      </c>
      <c r="D213" s="107">
        <v>88</v>
      </c>
      <c r="E213" s="107">
        <f t="shared" si="24"/>
        <v>0.10227272727272728</v>
      </c>
      <c r="F213" s="107">
        <v>28</v>
      </c>
      <c r="G213" s="107">
        <v>115</v>
      </c>
      <c r="H213" s="107">
        <f t="shared" si="25"/>
        <v>0.24347826086956523</v>
      </c>
      <c r="I213" s="107">
        <v>26</v>
      </c>
      <c r="J213" s="107">
        <v>103</v>
      </c>
      <c r="K213" s="107">
        <f t="shared" si="26"/>
        <v>0.25242718446601942</v>
      </c>
      <c r="L213" s="107">
        <v>26</v>
      </c>
      <c r="M213" s="107">
        <v>109</v>
      </c>
      <c r="N213" s="107">
        <f t="shared" si="27"/>
        <v>0.23853211009174313</v>
      </c>
      <c r="O213" s="107">
        <v>35</v>
      </c>
      <c r="P213" s="107">
        <v>128</v>
      </c>
      <c r="Q213" s="107">
        <f t="shared" si="28"/>
        <v>0.2734375</v>
      </c>
      <c r="R213" s="107">
        <v>13</v>
      </c>
      <c r="S213" s="107">
        <v>149</v>
      </c>
      <c r="T213" s="107">
        <f t="shared" si="29"/>
        <v>8.7248322147651006E-2</v>
      </c>
      <c r="U213" s="107">
        <v>26</v>
      </c>
      <c r="V213" s="107">
        <v>130</v>
      </c>
      <c r="W213" s="107">
        <f t="shared" si="30"/>
        <v>0.2</v>
      </c>
      <c r="X213" s="107">
        <v>32</v>
      </c>
      <c r="Y213" s="107">
        <v>108</v>
      </c>
      <c r="Z213" s="107">
        <f t="shared" si="31"/>
        <v>0.29629629629629628</v>
      </c>
      <c r="AA213" s="107"/>
      <c r="AB213" s="107"/>
      <c r="AC213" s="107"/>
      <c r="AD213" s="344"/>
    </row>
    <row r="214" spans="2:30">
      <c r="B214" s="184">
        <v>8</v>
      </c>
      <c r="C214" s="107">
        <v>32</v>
      </c>
      <c r="D214" s="107">
        <v>100</v>
      </c>
      <c r="E214" s="107">
        <f t="shared" si="24"/>
        <v>0.32</v>
      </c>
      <c r="F214" s="107">
        <v>28</v>
      </c>
      <c r="G214" s="107">
        <v>90</v>
      </c>
      <c r="H214" s="107">
        <f t="shared" si="25"/>
        <v>0.31111111111111112</v>
      </c>
      <c r="I214" s="107">
        <v>9</v>
      </c>
      <c r="J214" s="107">
        <v>119</v>
      </c>
      <c r="K214" s="107">
        <f t="shared" si="26"/>
        <v>7.5630252100840331E-2</v>
      </c>
      <c r="L214" s="107">
        <v>26</v>
      </c>
      <c r="M214" s="107">
        <v>99</v>
      </c>
      <c r="N214" s="107">
        <f t="shared" si="27"/>
        <v>0.26262626262626265</v>
      </c>
      <c r="O214" s="107">
        <v>39</v>
      </c>
      <c r="P214" s="107">
        <v>125</v>
      </c>
      <c r="Q214" s="107">
        <f t="shared" si="28"/>
        <v>0.312</v>
      </c>
      <c r="R214" s="107">
        <v>14</v>
      </c>
      <c r="S214" s="107">
        <v>98</v>
      </c>
      <c r="T214" s="107">
        <f t="shared" si="29"/>
        <v>0.14285714285714285</v>
      </c>
      <c r="U214" s="107">
        <v>28</v>
      </c>
      <c r="V214" s="107">
        <v>133</v>
      </c>
      <c r="W214" s="107">
        <f t="shared" si="30"/>
        <v>0.21052631578947367</v>
      </c>
      <c r="X214" s="107">
        <v>39</v>
      </c>
      <c r="Y214" s="107">
        <v>95</v>
      </c>
      <c r="Z214" s="107">
        <f t="shared" si="31"/>
        <v>0.41052631578947368</v>
      </c>
      <c r="AA214" s="107"/>
      <c r="AB214" s="107"/>
      <c r="AC214" s="107"/>
      <c r="AD214" s="344"/>
    </row>
    <row r="215" spans="2:30">
      <c r="B215" s="184">
        <v>9</v>
      </c>
      <c r="C215" s="107">
        <v>18</v>
      </c>
      <c r="D215" s="107">
        <v>98</v>
      </c>
      <c r="E215" s="107">
        <f t="shared" si="24"/>
        <v>0.18367346938775511</v>
      </c>
      <c r="F215" s="107">
        <v>23</v>
      </c>
      <c r="G215" s="107">
        <v>140</v>
      </c>
      <c r="H215" s="107">
        <f t="shared" si="25"/>
        <v>0.16428571428571428</v>
      </c>
      <c r="I215" s="107">
        <v>20</v>
      </c>
      <c r="J215" s="107">
        <v>154</v>
      </c>
      <c r="K215" s="107">
        <f t="shared" si="26"/>
        <v>0.12987012987012986</v>
      </c>
      <c r="L215" s="107">
        <v>18</v>
      </c>
      <c r="M215" s="107">
        <v>69</v>
      </c>
      <c r="N215" s="107">
        <f t="shared" si="27"/>
        <v>0.2608695652173913</v>
      </c>
      <c r="O215" s="107">
        <v>23</v>
      </c>
      <c r="P215" s="107">
        <v>113</v>
      </c>
      <c r="Q215" s="107">
        <f t="shared" si="28"/>
        <v>0.20353982300884957</v>
      </c>
      <c r="R215" s="107">
        <v>36</v>
      </c>
      <c r="S215" s="107">
        <v>122</v>
      </c>
      <c r="T215" s="107">
        <f t="shared" si="29"/>
        <v>0.29508196721311475</v>
      </c>
      <c r="U215" s="107">
        <v>26</v>
      </c>
      <c r="V215" s="107">
        <v>109</v>
      </c>
      <c r="W215" s="107">
        <f t="shared" si="30"/>
        <v>0.23853211009174313</v>
      </c>
      <c r="X215" s="107">
        <v>25</v>
      </c>
      <c r="Y215" s="107">
        <v>109</v>
      </c>
      <c r="Z215" s="107">
        <f t="shared" si="31"/>
        <v>0.22935779816513763</v>
      </c>
      <c r="AA215" s="107"/>
      <c r="AB215" s="107"/>
      <c r="AC215" s="107"/>
      <c r="AD215" s="344"/>
    </row>
    <row r="216" spans="2:30">
      <c r="B216" s="184">
        <v>10</v>
      </c>
      <c r="C216" s="107">
        <v>18</v>
      </c>
      <c r="D216" s="107">
        <v>58</v>
      </c>
      <c r="E216" s="107">
        <f t="shared" si="24"/>
        <v>0.31034482758620691</v>
      </c>
      <c r="F216" s="107">
        <v>35</v>
      </c>
      <c r="G216" s="107">
        <v>94</v>
      </c>
      <c r="H216" s="107">
        <f t="shared" si="25"/>
        <v>0.37234042553191488</v>
      </c>
      <c r="I216" s="107">
        <v>19</v>
      </c>
      <c r="J216" s="107">
        <v>97</v>
      </c>
      <c r="K216" s="107">
        <f t="shared" si="26"/>
        <v>0.19587628865979381</v>
      </c>
      <c r="L216" s="107">
        <v>15</v>
      </c>
      <c r="M216" s="107">
        <v>99</v>
      </c>
      <c r="N216" s="107">
        <f t="shared" si="27"/>
        <v>0.15151515151515152</v>
      </c>
      <c r="O216" s="107">
        <v>39</v>
      </c>
      <c r="P216" s="107">
        <v>109</v>
      </c>
      <c r="Q216" s="107">
        <f t="shared" si="28"/>
        <v>0.3577981651376147</v>
      </c>
      <c r="R216" s="107">
        <v>19</v>
      </c>
      <c r="S216" s="107">
        <v>106</v>
      </c>
      <c r="T216" s="107">
        <f t="shared" si="29"/>
        <v>0.17924528301886791</v>
      </c>
      <c r="U216" s="107">
        <v>32</v>
      </c>
      <c r="V216" s="107">
        <v>128</v>
      </c>
      <c r="W216" s="107">
        <f t="shared" si="30"/>
        <v>0.25</v>
      </c>
      <c r="X216" s="107">
        <v>28</v>
      </c>
      <c r="Y216" s="107">
        <v>147</v>
      </c>
      <c r="Z216" s="107">
        <f t="shared" si="31"/>
        <v>0.19047619047619047</v>
      </c>
      <c r="AA216" s="107"/>
      <c r="AB216" s="107"/>
      <c r="AC216" s="107"/>
      <c r="AD216" s="344"/>
    </row>
    <row r="217" spans="2:30">
      <c r="B217" s="184">
        <v>11</v>
      </c>
      <c r="C217" s="107">
        <v>18</v>
      </c>
      <c r="D217" s="107">
        <v>75</v>
      </c>
      <c r="E217" s="107">
        <f t="shared" si="24"/>
        <v>0.24</v>
      </c>
      <c r="F217" s="107">
        <v>23</v>
      </c>
      <c r="G217" s="107">
        <v>122</v>
      </c>
      <c r="H217" s="107">
        <f t="shared" si="25"/>
        <v>0.18852459016393441</v>
      </c>
      <c r="I217" s="107">
        <v>19</v>
      </c>
      <c r="J217" s="107">
        <v>122</v>
      </c>
      <c r="K217" s="107">
        <f t="shared" si="26"/>
        <v>0.15573770491803279</v>
      </c>
      <c r="L217" s="107">
        <v>19</v>
      </c>
      <c r="M217" s="107">
        <v>109</v>
      </c>
      <c r="N217" s="107">
        <f t="shared" si="27"/>
        <v>0.1743119266055046</v>
      </c>
      <c r="O217" s="107">
        <v>23</v>
      </c>
      <c r="P217" s="107">
        <v>102</v>
      </c>
      <c r="Q217" s="107">
        <f t="shared" si="28"/>
        <v>0.22549019607843138</v>
      </c>
      <c r="R217" s="107">
        <v>19</v>
      </c>
      <c r="S217" s="107">
        <v>121</v>
      </c>
      <c r="T217" s="107">
        <f t="shared" si="29"/>
        <v>0.15702479338842976</v>
      </c>
      <c r="U217" s="107">
        <v>31</v>
      </c>
      <c r="V217" s="107">
        <v>116</v>
      </c>
      <c r="W217" s="107">
        <f t="shared" si="30"/>
        <v>0.26724137931034481</v>
      </c>
      <c r="X217" s="107">
        <v>31</v>
      </c>
      <c r="Y217" s="107">
        <v>114</v>
      </c>
      <c r="Z217" s="107">
        <f t="shared" si="31"/>
        <v>0.27192982456140352</v>
      </c>
      <c r="AA217" s="107"/>
      <c r="AB217" s="107"/>
      <c r="AC217" s="107"/>
      <c r="AD217" s="344"/>
    </row>
    <row r="218" spans="2:30">
      <c r="B218" s="184">
        <v>12</v>
      </c>
      <c r="C218" s="107">
        <v>26</v>
      </c>
      <c r="D218" s="107">
        <v>90</v>
      </c>
      <c r="E218" s="107">
        <f t="shared" si="24"/>
        <v>0.28888888888888886</v>
      </c>
      <c r="F218" s="107">
        <v>31</v>
      </c>
      <c r="G218" s="107">
        <v>112</v>
      </c>
      <c r="H218" s="107">
        <f t="shared" si="25"/>
        <v>0.2767857142857143</v>
      </c>
      <c r="I218" s="107">
        <v>25</v>
      </c>
      <c r="J218" s="107">
        <v>128</v>
      </c>
      <c r="K218" s="107">
        <f t="shared" si="26"/>
        <v>0.1953125</v>
      </c>
      <c r="L218" s="107">
        <v>20</v>
      </c>
      <c r="M218" s="107">
        <v>113</v>
      </c>
      <c r="N218" s="107">
        <f t="shared" si="27"/>
        <v>0.17699115044247787</v>
      </c>
      <c r="O218" s="107">
        <v>31</v>
      </c>
      <c r="P218" s="107">
        <v>117</v>
      </c>
      <c r="Q218" s="107">
        <f t="shared" si="28"/>
        <v>0.26495726495726496</v>
      </c>
      <c r="R218" s="107">
        <v>23</v>
      </c>
      <c r="S218" s="107">
        <v>106</v>
      </c>
      <c r="T218" s="107">
        <f t="shared" si="29"/>
        <v>0.21698113207547171</v>
      </c>
      <c r="U218" s="107">
        <v>28</v>
      </c>
      <c r="V218" s="107">
        <v>147</v>
      </c>
      <c r="W218" s="107">
        <f t="shared" si="30"/>
        <v>0.19047619047619047</v>
      </c>
      <c r="X218" s="107">
        <v>23</v>
      </c>
      <c r="Y218" s="107">
        <v>84</v>
      </c>
      <c r="Z218" s="107">
        <f t="shared" si="31"/>
        <v>0.27380952380952384</v>
      </c>
      <c r="AA218" s="107"/>
      <c r="AB218" s="107"/>
      <c r="AC218" s="107"/>
      <c r="AD218" s="344"/>
    </row>
    <row r="219" spans="2:30">
      <c r="B219" s="184">
        <v>13</v>
      </c>
      <c r="C219" s="107">
        <v>13</v>
      </c>
      <c r="D219" s="107">
        <v>79</v>
      </c>
      <c r="E219" s="107">
        <f t="shared" si="24"/>
        <v>0.16455696202531644</v>
      </c>
      <c r="F219" s="107">
        <v>26</v>
      </c>
      <c r="G219" s="107">
        <v>109</v>
      </c>
      <c r="H219" s="107">
        <f t="shared" si="25"/>
        <v>0.23853211009174313</v>
      </c>
      <c r="I219" s="107">
        <v>27</v>
      </c>
      <c r="J219" s="107">
        <v>121</v>
      </c>
      <c r="K219" s="107">
        <f t="shared" si="26"/>
        <v>0.2231404958677686</v>
      </c>
      <c r="L219" s="107">
        <v>14</v>
      </c>
      <c r="M219" s="107">
        <v>81</v>
      </c>
      <c r="N219" s="107">
        <f t="shared" si="27"/>
        <v>0.1728395061728395</v>
      </c>
      <c r="O219" s="107">
        <v>26</v>
      </c>
      <c r="P219" s="107">
        <v>125</v>
      </c>
      <c r="Q219" s="107">
        <f t="shared" si="28"/>
        <v>0.20799999999999999</v>
      </c>
      <c r="R219" s="107">
        <v>28</v>
      </c>
      <c r="S219" s="107">
        <v>74</v>
      </c>
      <c r="T219" s="107">
        <f t="shared" si="29"/>
        <v>0.3783783783783784</v>
      </c>
      <c r="U219" s="107">
        <v>26</v>
      </c>
      <c r="V219" s="107">
        <v>113</v>
      </c>
      <c r="W219" s="107">
        <f t="shared" si="30"/>
        <v>0.23008849557522124</v>
      </c>
      <c r="X219" s="107">
        <v>26</v>
      </c>
      <c r="Y219" s="107">
        <v>106</v>
      </c>
      <c r="Z219" s="107">
        <f t="shared" si="31"/>
        <v>0.24528301886792453</v>
      </c>
      <c r="AA219" s="107"/>
      <c r="AB219" s="107"/>
      <c r="AC219" s="107"/>
      <c r="AD219" s="344"/>
    </row>
    <row r="220" spans="2:30">
      <c r="B220" s="184">
        <v>14</v>
      </c>
      <c r="C220" s="107">
        <v>14</v>
      </c>
      <c r="D220" s="107">
        <v>116</v>
      </c>
      <c r="E220" s="107">
        <f t="shared" si="24"/>
        <v>0.1206896551724138</v>
      </c>
      <c r="F220" s="107">
        <v>26</v>
      </c>
      <c r="G220" s="107">
        <v>107</v>
      </c>
      <c r="H220" s="107">
        <f t="shared" si="25"/>
        <v>0.24299065420560748</v>
      </c>
      <c r="I220" s="107">
        <v>20</v>
      </c>
      <c r="J220" s="107">
        <v>109</v>
      </c>
      <c r="K220" s="107">
        <f t="shared" si="26"/>
        <v>0.1834862385321101</v>
      </c>
      <c r="L220" s="107">
        <v>20</v>
      </c>
      <c r="M220" s="107">
        <v>132</v>
      </c>
      <c r="N220" s="107">
        <f t="shared" si="27"/>
        <v>0.15151515151515152</v>
      </c>
      <c r="O220" s="107">
        <v>20</v>
      </c>
      <c r="P220" s="107">
        <v>142</v>
      </c>
      <c r="Q220" s="107">
        <f t="shared" si="28"/>
        <v>0.14084507042253522</v>
      </c>
      <c r="R220" s="107">
        <v>13</v>
      </c>
      <c r="S220" s="107">
        <v>126</v>
      </c>
      <c r="T220" s="107">
        <f t="shared" si="29"/>
        <v>0.10317460317460317</v>
      </c>
      <c r="U220" s="107">
        <v>26</v>
      </c>
      <c r="V220" s="107">
        <v>122</v>
      </c>
      <c r="W220" s="107">
        <f t="shared" si="30"/>
        <v>0.21311475409836064</v>
      </c>
      <c r="X220" s="107">
        <v>26</v>
      </c>
      <c r="Y220" s="107">
        <v>94</v>
      </c>
      <c r="Z220" s="107">
        <f t="shared" si="31"/>
        <v>0.27659574468085107</v>
      </c>
      <c r="AA220" s="107"/>
      <c r="AB220" s="107"/>
      <c r="AC220" s="107"/>
      <c r="AD220" s="344"/>
    </row>
    <row r="221" spans="2:30">
      <c r="B221" s="184">
        <v>15</v>
      </c>
      <c r="C221" s="107">
        <v>31</v>
      </c>
      <c r="D221" s="107">
        <v>113</v>
      </c>
      <c r="E221" s="107">
        <f t="shared" si="24"/>
        <v>0.27433628318584069</v>
      </c>
      <c r="F221" s="107">
        <v>19</v>
      </c>
      <c r="G221" s="107">
        <v>62</v>
      </c>
      <c r="H221" s="107">
        <f t="shared" si="25"/>
        <v>0.30645161290322581</v>
      </c>
      <c r="I221" s="107">
        <v>22</v>
      </c>
      <c r="J221" s="107">
        <v>111</v>
      </c>
      <c r="K221" s="107">
        <f t="shared" si="26"/>
        <v>0.1981981981981982</v>
      </c>
      <c r="L221" s="107">
        <v>14</v>
      </c>
      <c r="M221" s="107">
        <v>96</v>
      </c>
      <c r="N221" s="107">
        <f t="shared" si="27"/>
        <v>0.14583333333333334</v>
      </c>
      <c r="O221" s="107">
        <v>26</v>
      </c>
      <c r="P221" s="107">
        <v>122</v>
      </c>
      <c r="Q221" s="107">
        <f t="shared" si="28"/>
        <v>0.21311475409836064</v>
      </c>
      <c r="R221" s="107">
        <v>9</v>
      </c>
      <c r="S221" s="107">
        <v>134</v>
      </c>
      <c r="T221" s="107">
        <f t="shared" si="29"/>
        <v>6.7164179104477612E-2</v>
      </c>
      <c r="U221" s="107">
        <v>33</v>
      </c>
      <c r="V221" s="107">
        <v>94</v>
      </c>
      <c r="W221" s="107">
        <f t="shared" si="30"/>
        <v>0.35106382978723405</v>
      </c>
      <c r="X221" s="107">
        <v>33</v>
      </c>
      <c r="Y221" s="107">
        <v>90</v>
      </c>
      <c r="Z221" s="107">
        <f t="shared" si="31"/>
        <v>0.36666666666666664</v>
      </c>
      <c r="AA221" s="107"/>
      <c r="AB221" s="107"/>
      <c r="AC221" s="107"/>
      <c r="AD221" s="344"/>
    </row>
    <row r="222" spans="2:30">
      <c r="B222" s="184">
        <v>16</v>
      </c>
      <c r="C222" s="107">
        <v>14</v>
      </c>
      <c r="D222" s="107">
        <v>104</v>
      </c>
      <c r="E222" s="107">
        <f t="shared" si="24"/>
        <v>0.13461538461538461</v>
      </c>
      <c r="F222" s="107">
        <v>23</v>
      </c>
      <c r="G222" s="107">
        <v>105</v>
      </c>
      <c r="H222" s="107">
        <f t="shared" si="25"/>
        <v>0.21904761904761905</v>
      </c>
      <c r="I222" s="107">
        <v>18</v>
      </c>
      <c r="J222" s="107">
        <v>96</v>
      </c>
      <c r="K222" s="107">
        <f t="shared" si="26"/>
        <v>0.1875</v>
      </c>
      <c r="L222" s="107">
        <v>28</v>
      </c>
      <c r="M222" s="107">
        <v>108</v>
      </c>
      <c r="N222" s="107">
        <f t="shared" si="27"/>
        <v>0.25925925925925924</v>
      </c>
      <c r="O222" s="107">
        <v>20</v>
      </c>
      <c r="P222" s="107">
        <v>106</v>
      </c>
      <c r="Q222" s="107">
        <f t="shared" si="28"/>
        <v>0.18867924528301888</v>
      </c>
      <c r="R222" s="107">
        <v>28</v>
      </c>
      <c r="S222" s="107">
        <v>121</v>
      </c>
      <c r="T222" s="107">
        <f t="shared" si="29"/>
        <v>0.23140495867768596</v>
      </c>
      <c r="U222" s="107">
        <v>26</v>
      </c>
      <c r="V222" s="107">
        <v>116</v>
      </c>
      <c r="W222" s="107">
        <f t="shared" si="30"/>
        <v>0.22413793103448276</v>
      </c>
      <c r="X222" s="107">
        <v>35</v>
      </c>
      <c r="Y222" s="107">
        <v>121</v>
      </c>
      <c r="Z222" s="107">
        <f t="shared" si="31"/>
        <v>0.28925619834710742</v>
      </c>
      <c r="AA222" s="107"/>
      <c r="AB222" s="107"/>
      <c r="AC222" s="107"/>
      <c r="AD222" s="344"/>
    </row>
    <row r="223" spans="2:30">
      <c r="B223" s="184">
        <v>17</v>
      </c>
      <c r="C223" s="107">
        <v>28</v>
      </c>
      <c r="D223" s="107">
        <v>99</v>
      </c>
      <c r="E223" s="107">
        <f t="shared" si="24"/>
        <v>0.28282828282828282</v>
      </c>
      <c r="F223" s="107">
        <v>33</v>
      </c>
      <c r="G223" s="107">
        <v>121</v>
      </c>
      <c r="H223" s="107">
        <f t="shared" si="25"/>
        <v>0.27272727272727271</v>
      </c>
      <c r="I223" s="107">
        <v>20</v>
      </c>
      <c r="J223" s="107">
        <v>110</v>
      </c>
      <c r="K223" s="107">
        <f t="shared" si="26"/>
        <v>0.18181818181818182</v>
      </c>
      <c r="L223" s="107">
        <v>15</v>
      </c>
      <c r="M223" s="107">
        <v>66</v>
      </c>
      <c r="N223" s="107">
        <f t="shared" si="27"/>
        <v>0.22727272727272727</v>
      </c>
      <c r="O223" s="107">
        <v>26</v>
      </c>
      <c r="P223" s="107">
        <v>108</v>
      </c>
      <c r="Q223" s="107">
        <f t="shared" si="28"/>
        <v>0.24074074074074073</v>
      </c>
      <c r="R223" s="107">
        <v>19</v>
      </c>
      <c r="S223" s="107">
        <v>93</v>
      </c>
      <c r="T223" s="107">
        <f t="shared" si="29"/>
        <v>0.20430107526881722</v>
      </c>
      <c r="U223" s="107">
        <v>20</v>
      </c>
      <c r="V223" s="107">
        <v>157</v>
      </c>
      <c r="W223" s="107">
        <f t="shared" si="30"/>
        <v>0.12738853503184713</v>
      </c>
      <c r="X223" s="107">
        <v>19</v>
      </c>
      <c r="Y223" s="107">
        <v>104</v>
      </c>
      <c r="Z223" s="107">
        <f t="shared" si="31"/>
        <v>0.18269230769230768</v>
      </c>
      <c r="AA223" s="107"/>
      <c r="AB223" s="107"/>
      <c r="AC223" s="107"/>
      <c r="AD223" s="344"/>
    </row>
    <row r="224" spans="2:30">
      <c r="B224" s="184">
        <v>18</v>
      </c>
      <c r="C224" s="107">
        <v>19</v>
      </c>
      <c r="D224" s="107">
        <v>114</v>
      </c>
      <c r="E224" s="107">
        <f t="shared" si="24"/>
        <v>0.16666666666666666</v>
      </c>
      <c r="F224" s="107">
        <v>26</v>
      </c>
      <c r="G224" s="107">
        <v>109</v>
      </c>
      <c r="H224" s="107">
        <f t="shared" si="25"/>
        <v>0.23853211009174313</v>
      </c>
      <c r="I224" s="107">
        <v>21</v>
      </c>
      <c r="J224" s="107">
        <v>125</v>
      </c>
      <c r="K224" s="107">
        <f t="shared" si="26"/>
        <v>0.16800000000000001</v>
      </c>
      <c r="L224" s="107">
        <v>16</v>
      </c>
      <c r="M224" s="107">
        <v>79</v>
      </c>
      <c r="N224" s="107">
        <f t="shared" si="27"/>
        <v>0.20253164556962025</v>
      </c>
      <c r="O224" s="107">
        <v>31</v>
      </c>
      <c r="P224" s="107">
        <v>124</v>
      </c>
      <c r="Q224" s="107">
        <f t="shared" si="28"/>
        <v>0.25</v>
      </c>
      <c r="R224" s="107">
        <v>43</v>
      </c>
      <c r="S224" s="107">
        <v>139</v>
      </c>
      <c r="T224" s="107">
        <f t="shared" si="29"/>
        <v>0.30935251798561153</v>
      </c>
      <c r="U224" s="107">
        <v>31</v>
      </c>
      <c r="V224" s="107">
        <v>97</v>
      </c>
      <c r="W224" s="107">
        <f t="shared" si="30"/>
        <v>0.31958762886597936</v>
      </c>
      <c r="X224" s="107">
        <v>26</v>
      </c>
      <c r="Y224" s="107">
        <v>114</v>
      </c>
      <c r="Z224" s="107">
        <f t="shared" si="31"/>
        <v>0.22807017543859648</v>
      </c>
      <c r="AA224" s="107"/>
      <c r="AB224" s="107"/>
      <c r="AC224" s="107"/>
      <c r="AD224" s="344"/>
    </row>
    <row r="225" spans="2:30">
      <c r="B225" s="184">
        <v>19</v>
      </c>
      <c r="C225" s="107">
        <v>23</v>
      </c>
      <c r="D225" s="107">
        <v>119</v>
      </c>
      <c r="E225" s="107">
        <f t="shared" si="24"/>
        <v>0.19327731092436976</v>
      </c>
      <c r="F225" s="107">
        <v>28</v>
      </c>
      <c r="G225" s="107">
        <v>125</v>
      </c>
      <c r="H225" s="107">
        <f t="shared" si="25"/>
        <v>0.224</v>
      </c>
      <c r="I225" s="107">
        <v>31</v>
      </c>
      <c r="J225" s="107">
        <v>149</v>
      </c>
      <c r="K225" s="107">
        <f t="shared" si="26"/>
        <v>0.20805369127516779</v>
      </c>
      <c r="L225" s="107">
        <v>23</v>
      </c>
      <c r="M225" s="107">
        <v>103</v>
      </c>
      <c r="N225" s="107">
        <f t="shared" si="27"/>
        <v>0.22330097087378642</v>
      </c>
      <c r="O225" s="107">
        <v>28</v>
      </c>
      <c r="P225" s="107">
        <v>134</v>
      </c>
      <c r="Q225" s="107">
        <f t="shared" si="28"/>
        <v>0.20895522388059701</v>
      </c>
      <c r="R225" s="107">
        <v>39</v>
      </c>
      <c r="S225" s="107">
        <v>104</v>
      </c>
      <c r="T225" s="107">
        <f t="shared" si="29"/>
        <v>0.375</v>
      </c>
      <c r="U225" s="107">
        <v>35</v>
      </c>
      <c r="V225" s="107">
        <v>86</v>
      </c>
      <c r="W225" s="107">
        <f t="shared" si="30"/>
        <v>0.40697674418604651</v>
      </c>
      <c r="X225" s="107">
        <v>14</v>
      </c>
      <c r="Y225" s="107">
        <v>125</v>
      </c>
      <c r="Z225" s="107">
        <f t="shared" si="31"/>
        <v>0.112</v>
      </c>
      <c r="AA225" s="107"/>
      <c r="AB225" s="107"/>
      <c r="AC225" s="107"/>
      <c r="AD225" s="344"/>
    </row>
    <row r="226" spans="2:30">
      <c r="B226" s="184">
        <v>20</v>
      </c>
      <c r="C226" s="107">
        <v>31</v>
      </c>
      <c r="D226" s="107">
        <v>99</v>
      </c>
      <c r="E226" s="107">
        <f t="shared" si="24"/>
        <v>0.31313131313131315</v>
      </c>
      <c r="F226" s="107">
        <v>25</v>
      </c>
      <c r="G226" s="107">
        <v>94</v>
      </c>
      <c r="H226" s="107">
        <f t="shared" si="25"/>
        <v>0.26595744680851063</v>
      </c>
      <c r="I226" s="107">
        <v>21</v>
      </c>
      <c r="J226" s="107">
        <v>109</v>
      </c>
      <c r="K226" s="107">
        <f t="shared" si="26"/>
        <v>0.19266055045871561</v>
      </c>
      <c r="L226" s="107">
        <v>20</v>
      </c>
      <c r="M226" s="107">
        <v>81</v>
      </c>
      <c r="N226" s="107">
        <f t="shared" si="27"/>
        <v>0.24691358024691357</v>
      </c>
      <c r="O226" s="107">
        <v>31</v>
      </c>
      <c r="P226" s="107">
        <v>112</v>
      </c>
      <c r="Q226" s="107">
        <f t="shared" si="28"/>
        <v>0.2767857142857143</v>
      </c>
      <c r="R226" s="107">
        <v>31</v>
      </c>
      <c r="S226" s="107">
        <v>133</v>
      </c>
      <c r="T226" s="107">
        <f t="shared" si="29"/>
        <v>0.23308270676691728</v>
      </c>
      <c r="U226" s="107">
        <v>26</v>
      </c>
      <c r="V226" s="107">
        <v>121</v>
      </c>
      <c r="W226" s="107">
        <f t="shared" si="30"/>
        <v>0.21487603305785125</v>
      </c>
      <c r="X226" s="107">
        <v>18</v>
      </c>
      <c r="Y226" s="107">
        <v>104</v>
      </c>
      <c r="Z226" s="107">
        <f t="shared" si="31"/>
        <v>0.17307692307692307</v>
      </c>
      <c r="AA226" s="107"/>
      <c r="AB226" s="107"/>
      <c r="AC226" s="107"/>
      <c r="AD226" s="344"/>
    </row>
    <row r="227" spans="2:30">
      <c r="B227" s="184">
        <v>21</v>
      </c>
      <c r="C227" s="107">
        <v>14</v>
      </c>
      <c r="D227" s="107">
        <v>121</v>
      </c>
      <c r="E227" s="107">
        <f t="shared" si="24"/>
        <v>0.11570247933884298</v>
      </c>
      <c r="F227" s="107">
        <v>20</v>
      </c>
      <c r="G227" s="107">
        <v>90</v>
      </c>
      <c r="H227" s="107">
        <f t="shared" si="25"/>
        <v>0.22222222222222221</v>
      </c>
      <c r="I227" s="107">
        <v>19</v>
      </c>
      <c r="J227" s="107">
        <v>97</v>
      </c>
      <c r="K227" s="107">
        <f t="shared" si="26"/>
        <v>0.19587628865979381</v>
      </c>
      <c r="L227" s="107">
        <v>19</v>
      </c>
      <c r="M227" s="107">
        <v>88</v>
      </c>
      <c r="N227" s="107">
        <f t="shared" si="27"/>
        <v>0.21590909090909091</v>
      </c>
      <c r="O227" s="107">
        <v>32</v>
      </c>
      <c r="P227" s="107">
        <v>125</v>
      </c>
      <c r="Q227" s="107">
        <f t="shared" si="28"/>
        <v>0.25600000000000001</v>
      </c>
      <c r="R227" s="107">
        <v>26</v>
      </c>
      <c r="S227" s="107">
        <v>145</v>
      </c>
      <c r="T227" s="107">
        <f t="shared" si="29"/>
        <v>0.1793103448275862</v>
      </c>
      <c r="U227" s="107">
        <v>26</v>
      </c>
      <c r="V227" s="107">
        <v>105</v>
      </c>
      <c r="W227" s="107">
        <f t="shared" si="30"/>
        <v>0.24761904761904763</v>
      </c>
      <c r="X227" s="107">
        <v>36</v>
      </c>
      <c r="Y227" s="107">
        <v>128</v>
      </c>
      <c r="Z227" s="107">
        <f t="shared" si="31"/>
        <v>0.28125</v>
      </c>
      <c r="AA227" s="107"/>
      <c r="AB227" s="107"/>
      <c r="AC227" s="107"/>
      <c r="AD227" s="344"/>
    </row>
    <row r="228" spans="2:30">
      <c r="B228" s="184">
        <v>22</v>
      </c>
      <c r="C228" s="107">
        <v>35</v>
      </c>
      <c r="D228" s="107">
        <v>99</v>
      </c>
      <c r="E228" s="107">
        <f t="shared" si="24"/>
        <v>0.35353535353535354</v>
      </c>
      <c r="F228" s="107">
        <v>23</v>
      </c>
      <c r="G228" s="107">
        <v>129</v>
      </c>
      <c r="H228" s="107">
        <f t="shared" si="25"/>
        <v>0.17829457364341086</v>
      </c>
      <c r="I228" s="107">
        <v>36</v>
      </c>
      <c r="J228" s="107">
        <v>141</v>
      </c>
      <c r="K228" s="107">
        <f t="shared" si="26"/>
        <v>0.25531914893617019</v>
      </c>
      <c r="L228" s="107">
        <v>18</v>
      </c>
      <c r="M228" s="107">
        <v>100</v>
      </c>
      <c r="N228" s="107">
        <f t="shared" si="27"/>
        <v>0.18</v>
      </c>
      <c r="O228" s="107">
        <v>20</v>
      </c>
      <c r="P228" s="107">
        <v>100</v>
      </c>
      <c r="Q228" s="107">
        <f t="shared" si="28"/>
        <v>0.2</v>
      </c>
      <c r="R228" s="107">
        <v>31</v>
      </c>
      <c r="S228" s="107">
        <v>101</v>
      </c>
      <c r="T228" s="107">
        <f t="shared" si="29"/>
        <v>0.30693069306930693</v>
      </c>
      <c r="U228" s="107">
        <v>19</v>
      </c>
      <c r="V228" s="107">
        <v>111</v>
      </c>
      <c r="W228" s="107">
        <f t="shared" si="30"/>
        <v>0.17117117117117117</v>
      </c>
      <c r="X228" s="107">
        <v>20</v>
      </c>
      <c r="Y228" s="107">
        <v>119</v>
      </c>
      <c r="Z228" s="107">
        <f t="shared" si="31"/>
        <v>0.16806722689075632</v>
      </c>
      <c r="AA228" s="107"/>
      <c r="AB228" s="107"/>
      <c r="AC228" s="107"/>
      <c r="AD228" s="344"/>
    </row>
    <row r="229" spans="2:30">
      <c r="B229" s="184">
        <v>23</v>
      </c>
      <c r="C229" s="107">
        <v>31</v>
      </c>
      <c r="D229" s="107">
        <v>109</v>
      </c>
      <c r="E229" s="107">
        <f t="shared" si="24"/>
        <v>0.28440366972477066</v>
      </c>
      <c r="F229" s="107">
        <v>31</v>
      </c>
      <c r="G229" s="107">
        <v>122</v>
      </c>
      <c r="H229" s="107">
        <f t="shared" si="25"/>
        <v>0.25409836065573771</v>
      </c>
      <c r="I229" s="107">
        <v>33</v>
      </c>
      <c r="J229" s="107">
        <v>114</v>
      </c>
      <c r="K229" s="107">
        <f t="shared" si="26"/>
        <v>0.28947368421052633</v>
      </c>
      <c r="L229" s="107">
        <v>20</v>
      </c>
      <c r="M229" s="107">
        <v>122</v>
      </c>
      <c r="N229" s="107">
        <f t="shared" si="27"/>
        <v>0.16393442622950818</v>
      </c>
      <c r="O229" s="107">
        <v>23</v>
      </c>
      <c r="P229" s="107">
        <v>119</v>
      </c>
      <c r="Q229" s="107">
        <f t="shared" si="28"/>
        <v>0.19327731092436976</v>
      </c>
      <c r="R229" s="107">
        <v>32</v>
      </c>
      <c r="S229" s="107">
        <v>109</v>
      </c>
      <c r="T229" s="107">
        <f t="shared" si="29"/>
        <v>0.29357798165137616</v>
      </c>
      <c r="U229" s="107">
        <v>26</v>
      </c>
      <c r="V229" s="107">
        <v>102</v>
      </c>
      <c r="W229" s="107">
        <f t="shared" si="30"/>
        <v>0.25490196078431371</v>
      </c>
      <c r="X229" s="107">
        <v>31</v>
      </c>
      <c r="Y229" s="107">
        <v>103</v>
      </c>
      <c r="Z229" s="107">
        <f t="shared" si="31"/>
        <v>0.30097087378640774</v>
      </c>
      <c r="AA229" s="107"/>
      <c r="AB229" s="107"/>
      <c r="AC229" s="107"/>
      <c r="AD229" s="344"/>
    </row>
    <row r="230" spans="2:30">
      <c r="B230" s="184">
        <v>24</v>
      </c>
      <c r="C230" s="107">
        <v>23</v>
      </c>
      <c r="D230" s="107">
        <v>106</v>
      </c>
      <c r="E230" s="107">
        <f t="shared" si="24"/>
        <v>0.21698113207547171</v>
      </c>
      <c r="F230" s="107">
        <v>23</v>
      </c>
      <c r="G230" s="107">
        <v>149</v>
      </c>
      <c r="H230" s="107">
        <f t="shared" si="25"/>
        <v>0.15436241610738255</v>
      </c>
      <c r="I230" s="107">
        <v>39</v>
      </c>
      <c r="J230" s="107">
        <v>128</v>
      </c>
      <c r="K230" s="107">
        <f t="shared" si="26"/>
        <v>0.3046875</v>
      </c>
      <c r="L230" s="107">
        <v>20</v>
      </c>
      <c r="M230" s="107">
        <v>90</v>
      </c>
      <c r="N230" s="107">
        <f t="shared" si="27"/>
        <v>0.22222222222222221</v>
      </c>
      <c r="O230" s="107">
        <v>28</v>
      </c>
      <c r="P230" s="107">
        <v>103</v>
      </c>
      <c r="Q230" s="107">
        <f t="shared" si="28"/>
        <v>0.27184466019417475</v>
      </c>
      <c r="R230" s="107">
        <v>43</v>
      </c>
      <c r="S230" s="107">
        <v>128</v>
      </c>
      <c r="T230" s="107">
        <f t="shared" si="29"/>
        <v>0.3359375</v>
      </c>
      <c r="U230" s="107">
        <v>26</v>
      </c>
      <c r="V230" s="107">
        <v>127</v>
      </c>
      <c r="W230" s="107">
        <f t="shared" si="30"/>
        <v>0.20472440944881889</v>
      </c>
      <c r="X230" s="107">
        <v>23</v>
      </c>
      <c r="Y230" s="107">
        <v>133</v>
      </c>
      <c r="Z230" s="107">
        <f t="shared" si="31"/>
        <v>0.17293233082706766</v>
      </c>
      <c r="AA230" s="107"/>
      <c r="AB230" s="107"/>
      <c r="AC230" s="107"/>
      <c r="AD230" s="344"/>
    </row>
    <row r="231" spans="2:30">
      <c r="B231" s="184">
        <v>25</v>
      </c>
      <c r="C231" s="107">
        <v>25</v>
      </c>
      <c r="D231" s="107">
        <v>112</v>
      </c>
      <c r="E231" s="107">
        <f t="shared" si="24"/>
        <v>0.22321428571428573</v>
      </c>
      <c r="F231" s="107">
        <v>32</v>
      </c>
      <c r="G231" s="107">
        <v>148</v>
      </c>
      <c r="H231" s="107">
        <f t="shared" si="25"/>
        <v>0.21621621621621623</v>
      </c>
      <c r="I231" s="107">
        <v>35</v>
      </c>
      <c r="J231" s="107">
        <v>120</v>
      </c>
      <c r="K231" s="107">
        <f t="shared" si="26"/>
        <v>0.29166666666666669</v>
      </c>
      <c r="L231" s="107">
        <v>32</v>
      </c>
      <c r="M231" s="107">
        <v>140</v>
      </c>
      <c r="N231" s="107">
        <f t="shared" si="27"/>
        <v>0.22857142857142856</v>
      </c>
      <c r="O231" s="107">
        <v>26</v>
      </c>
      <c r="P231" s="107">
        <v>127</v>
      </c>
      <c r="Q231" s="107">
        <f t="shared" si="28"/>
        <v>0.20472440944881889</v>
      </c>
      <c r="R231" s="107">
        <v>33</v>
      </c>
      <c r="S231" s="107">
        <v>125</v>
      </c>
      <c r="T231" s="107">
        <f t="shared" si="29"/>
        <v>0.26400000000000001</v>
      </c>
      <c r="U231" s="107">
        <v>32</v>
      </c>
      <c r="V231" s="107">
        <v>128</v>
      </c>
      <c r="W231" s="107">
        <f t="shared" si="30"/>
        <v>0.25</v>
      </c>
      <c r="X231" s="107">
        <v>18</v>
      </c>
      <c r="Y231" s="107">
        <v>131</v>
      </c>
      <c r="Z231" s="107">
        <f t="shared" si="31"/>
        <v>0.13740458015267176</v>
      </c>
      <c r="AA231" s="107"/>
      <c r="AB231" s="107"/>
      <c r="AC231" s="107"/>
      <c r="AD231" s="344"/>
    </row>
    <row r="232" spans="2:30">
      <c r="B232" s="184">
        <v>26</v>
      </c>
      <c r="C232" s="107">
        <v>14</v>
      </c>
      <c r="D232" s="107">
        <v>96</v>
      </c>
      <c r="E232" s="107">
        <f t="shared" si="24"/>
        <v>0.14583333333333334</v>
      </c>
      <c r="F232" s="107">
        <v>28</v>
      </c>
      <c r="G232" s="107">
        <v>106</v>
      </c>
      <c r="H232" s="107">
        <f t="shared" si="25"/>
        <v>0.26415094339622641</v>
      </c>
      <c r="I232" s="107">
        <v>20</v>
      </c>
      <c r="J232" s="107">
        <v>119</v>
      </c>
      <c r="K232" s="107">
        <f t="shared" si="26"/>
        <v>0.16806722689075632</v>
      </c>
      <c r="L232" s="107">
        <v>16</v>
      </c>
      <c r="M232" s="107">
        <v>81</v>
      </c>
      <c r="N232" s="107">
        <f t="shared" si="27"/>
        <v>0.19753086419753085</v>
      </c>
      <c r="O232" s="107">
        <v>23</v>
      </c>
      <c r="P232" s="107">
        <v>103</v>
      </c>
      <c r="Q232" s="107">
        <f t="shared" si="28"/>
        <v>0.22330097087378642</v>
      </c>
      <c r="R232" s="107">
        <v>43</v>
      </c>
      <c r="S232" s="107">
        <v>109</v>
      </c>
      <c r="T232" s="107">
        <f t="shared" si="29"/>
        <v>0.39449541284403672</v>
      </c>
      <c r="U232" s="107">
        <v>23</v>
      </c>
      <c r="V232" s="107">
        <v>96</v>
      </c>
      <c r="W232" s="107">
        <f t="shared" si="30"/>
        <v>0.23958333333333334</v>
      </c>
      <c r="X232" s="107">
        <v>18</v>
      </c>
      <c r="Y232" s="107">
        <v>84</v>
      </c>
      <c r="Z232" s="107">
        <f t="shared" si="31"/>
        <v>0.21428571428571427</v>
      </c>
      <c r="AA232" s="107"/>
      <c r="AB232" s="107"/>
      <c r="AC232" s="107"/>
      <c r="AD232" s="344"/>
    </row>
    <row r="233" spans="2:30">
      <c r="B233" s="184">
        <v>27</v>
      </c>
      <c r="C233" s="107">
        <v>25</v>
      </c>
      <c r="D233" s="107">
        <v>91</v>
      </c>
      <c r="E233" s="107">
        <f t="shared" si="24"/>
        <v>0.27472527472527475</v>
      </c>
      <c r="F233" s="107">
        <v>25</v>
      </c>
      <c r="G233" s="107">
        <v>98</v>
      </c>
      <c r="H233" s="107">
        <f t="shared" si="25"/>
        <v>0.25510204081632654</v>
      </c>
      <c r="I233" s="107">
        <v>35</v>
      </c>
      <c r="J233" s="107">
        <v>128</v>
      </c>
      <c r="K233" s="107">
        <f t="shared" si="26"/>
        <v>0.2734375</v>
      </c>
      <c r="L233" s="107">
        <v>23</v>
      </c>
      <c r="M233" s="107">
        <v>104</v>
      </c>
      <c r="N233" s="107">
        <f t="shared" si="27"/>
        <v>0.22115384615384615</v>
      </c>
      <c r="O233" s="107">
        <v>26</v>
      </c>
      <c r="P233" s="107">
        <v>123</v>
      </c>
      <c r="Q233" s="107">
        <f t="shared" si="28"/>
        <v>0.21138211382113822</v>
      </c>
      <c r="R233" s="107">
        <v>28</v>
      </c>
      <c r="S233" s="107">
        <v>117</v>
      </c>
      <c r="T233" s="107">
        <f t="shared" si="29"/>
        <v>0.23931623931623933</v>
      </c>
      <c r="U233" s="107">
        <v>20</v>
      </c>
      <c r="V233" s="107">
        <v>113</v>
      </c>
      <c r="W233" s="107">
        <f t="shared" si="30"/>
        <v>0.17699115044247787</v>
      </c>
      <c r="X233" s="107">
        <v>31</v>
      </c>
      <c r="Y233" s="107">
        <v>122</v>
      </c>
      <c r="Z233" s="107">
        <f t="shared" si="31"/>
        <v>0.25409836065573771</v>
      </c>
      <c r="AA233" s="107"/>
      <c r="AB233" s="107"/>
      <c r="AC233" s="107"/>
      <c r="AD233" s="344"/>
    </row>
    <row r="234" spans="2:30">
      <c r="B234" s="184">
        <v>28</v>
      </c>
      <c r="C234" s="107">
        <v>23</v>
      </c>
      <c r="D234" s="107">
        <v>107</v>
      </c>
      <c r="E234" s="107">
        <f t="shared" si="24"/>
        <v>0.21495327102803738</v>
      </c>
      <c r="F234" s="107">
        <v>18</v>
      </c>
      <c r="G234" s="107">
        <v>136</v>
      </c>
      <c r="H234" s="107">
        <f t="shared" si="25"/>
        <v>0.13235294117647059</v>
      </c>
      <c r="I234" s="107">
        <v>33</v>
      </c>
      <c r="J234" s="107">
        <v>122</v>
      </c>
      <c r="K234" s="107">
        <f t="shared" si="26"/>
        <v>0.27049180327868855</v>
      </c>
      <c r="L234" s="107">
        <v>26</v>
      </c>
      <c r="M234" s="107">
        <v>117</v>
      </c>
      <c r="N234" s="107">
        <f t="shared" si="27"/>
        <v>0.22222222222222221</v>
      </c>
      <c r="O234" s="107">
        <v>36</v>
      </c>
      <c r="P234" s="107">
        <v>98</v>
      </c>
      <c r="Q234" s="107">
        <f t="shared" si="28"/>
        <v>0.36734693877551022</v>
      </c>
      <c r="R234" s="107">
        <v>26</v>
      </c>
      <c r="S234" s="107">
        <v>104</v>
      </c>
      <c r="T234" s="107">
        <f t="shared" si="29"/>
        <v>0.25</v>
      </c>
      <c r="U234" s="107">
        <v>23</v>
      </c>
      <c r="V234" s="107">
        <v>99</v>
      </c>
      <c r="W234" s="107">
        <f t="shared" si="30"/>
        <v>0.23232323232323232</v>
      </c>
      <c r="X234" s="107">
        <v>18</v>
      </c>
      <c r="Y234" s="107">
        <v>116</v>
      </c>
      <c r="Z234" s="107">
        <f t="shared" si="31"/>
        <v>0.15517241379310345</v>
      </c>
      <c r="AA234" s="107"/>
      <c r="AB234" s="107"/>
      <c r="AC234" s="107"/>
      <c r="AD234" s="344"/>
    </row>
    <row r="235" spans="2:30">
      <c r="B235" s="184">
        <v>29</v>
      </c>
      <c r="C235" s="107">
        <v>20</v>
      </c>
      <c r="D235" s="107">
        <v>79</v>
      </c>
      <c r="E235" s="107">
        <f t="shared" si="24"/>
        <v>0.25316455696202533</v>
      </c>
      <c r="F235" s="107">
        <v>26</v>
      </c>
      <c r="G235" s="107">
        <v>138</v>
      </c>
      <c r="H235" s="107">
        <f t="shared" si="25"/>
        <v>0.18840579710144928</v>
      </c>
      <c r="I235" s="107">
        <v>20</v>
      </c>
      <c r="J235" s="107">
        <v>86</v>
      </c>
      <c r="K235" s="107">
        <f t="shared" si="26"/>
        <v>0.23255813953488372</v>
      </c>
      <c r="L235" s="107">
        <v>19</v>
      </c>
      <c r="M235" s="107">
        <v>93</v>
      </c>
      <c r="N235" s="107">
        <f t="shared" si="27"/>
        <v>0.20430107526881722</v>
      </c>
      <c r="O235" s="107">
        <v>36</v>
      </c>
      <c r="P235" s="107">
        <v>122</v>
      </c>
      <c r="Q235" s="107">
        <f t="shared" si="28"/>
        <v>0.29508196721311475</v>
      </c>
      <c r="R235" s="107">
        <v>35</v>
      </c>
      <c r="S235" s="107">
        <v>135</v>
      </c>
      <c r="T235" s="107">
        <f t="shared" si="29"/>
        <v>0.25925925925925924</v>
      </c>
      <c r="U235" s="107">
        <v>23</v>
      </c>
      <c r="V235" s="107">
        <v>126</v>
      </c>
      <c r="W235" s="107">
        <f t="shared" si="30"/>
        <v>0.18253968253968253</v>
      </c>
      <c r="X235" s="107">
        <v>23</v>
      </c>
      <c r="Y235" s="107">
        <v>66</v>
      </c>
      <c r="Z235" s="107">
        <f t="shared" si="31"/>
        <v>0.34848484848484851</v>
      </c>
      <c r="AA235" s="107"/>
      <c r="AB235" s="107"/>
      <c r="AC235" s="107"/>
      <c r="AD235" s="344"/>
    </row>
    <row r="236" spans="2:30">
      <c r="B236" s="184">
        <v>30</v>
      </c>
      <c r="C236" s="107">
        <v>13</v>
      </c>
      <c r="D236" s="107">
        <v>128</v>
      </c>
      <c r="E236" s="107">
        <f t="shared" si="24"/>
        <v>0.1015625</v>
      </c>
      <c r="F236" s="107">
        <v>23</v>
      </c>
      <c r="G236" s="107">
        <v>119</v>
      </c>
      <c r="H236" s="107">
        <f t="shared" si="25"/>
        <v>0.19327731092436976</v>
      </c>
      <c r="I236" s="107">
        <v>20</v>
      </c>
      <c r="J236" s="107">
        <v>92</v>
      </c>
      <c r="K236" s="107">
        <f t="shared" si="26"/>
        <v>0.21739130434782608</v>
      </c>
      <c r="L236" s="107">
        <v>28</v>
      </c>
      <c r="M236" s="107">
        <v>131</v>
      </c>
      <c r="N236" s="107">
        <f t="shared" si="27"/>
        <v>0.21374045801526717</v>
      </c>
      <c r="O236" s="107">
        <v>43</v>
      </c>
      <c r="P236" s="107">
        <v>113</v>
      </c>
      <c r="Q236" s="107">
        <f t="shared" si="28"/>
        <v>0.38053097345132741</v>
      </c>
      <c r="R236" s="107">
        <v>26</v>
      </c>
      <c r="S236" s="107">
        <v>102</v>
      </c>
      <c r="T236" s="107">
        <f t="shared" si="29"/>
        <v>0.25490196078431371</v>
      </c>
      <c r="U236" s="107">
        <v>28</v>
      </c>
      <c r="V236" s="107">
        <v>151</v>
      </c>
      <c r="W236" s="107">
        <f t="shared" si="30"/>
        <v>0.18543046357615894</v>
      </c>
      <c r="X236" s="107">
        <v>1</v>
      </c>
      <c r="Y236" s="107">
        <v>135</v>
      </c>
      <c r="Z236" s="107">
        <f t="shared" si="31"/>
        <v>7.4074074074074077E-3</v>
      </c>
      <c r="AA236" s="107"/>
      <c r="AB236" s="107"/>
      <c r="AC236" s="107"/>
      <c r="AD236" s="344"/>
    </row>
    <row r="237" spans="2:30">
      <c r="B237" s="184">
        <v>31</v>
      </c>
      <c r="C237" s="107">
        <v>13</v>
      </c>
      <c r="D237" s="107">
        <v>87</v>
      </c>
      <c r="E237" s="107">
        <f t="shared" si="24"/>
        <v>0.14942528735632185</v>
      </c>
      <c r="F237" s="107">
        <v>19</v>
      </c>
      <c r="G237" s="107">
        <v>134</v>
      </c>
      <c r="H237" s="107">
        <f t="shared" si="25"/>
        <v>0.1417910447761194</v>
      </c>
      <c r="I237" s="107">
        <v>29</v>
      </c>
      <c r="J237" s="107">
        <v>111</v>
      </c>
      <c r="K237" s="107">
        <f t="shared" si="26"/>
        <v>0.26126126126126126</v>
      </c>
      <c r="L237" s="107">
        <v>26</v>
      </c>
      <c r="M237" s="107">
        <v>99</v>
      </c>
      <c r="N237" s="107">
        <f t="shared" si="27"/>
        <v>0.26262626262626265</v>
      </c>
      <c r="O237" s="107">
        <v>28</v>
      </c>
      <c r="P237" s="107">
        <v>117</v>
      </c>
      <c r="Q237" s="107">
        <f t="shared" si="28"/>
        <v>0.23931623931623933</v>
      </c>
      <c r="R237" s="107">
        <v>13</v>
      </c>
      <c r="S237" s="107">
        <v>171</v>
      </c>
      <c r="T237" s="107">
        <f t="shared" si="29"/>
        <v>7.6023391812865493E-2</v>
      </c>
      <c r="U237" s="107">
        <v>31</v>
      </c>
      <c r="V237" s="107">
        <v>140</v>
      </c>
      <c r="W237" s="107">
        <f t="shared" si="30"/>
        <v>0.22142857142857142</v>
      </c>
      <c r="X237" s="107">
        <v>32</v>
      </c>
      <c r="Y237" s="107">
        <v>104</v>
      </c>
      <c r="Z237" s="107">
        <f t="shared" si="31"/>
        <v>0.30769230769230771</v>
      </c>
      <c r="AA237" s="107"/>
      <c r="AB237" s="107"/>
      <c r="AC237" s="107"/>
      <c r="AD237" s="344"/>
    </row>
    <row r="238" spans="2:30">
      <c r="B238" s="184">
        <v>32</v>
      </c>
      <c r="C238" s="107">
        <v>14</v>
      </c>
      <c r="D238" s="107">
        <v>75</v>
      </c>
      <c r="E238" s="107">
        <f t="shared" si="24"/>
        <v>0.18666666666666668</v>
      </c>
      <c r="F238" s="107">
        <v>14</v>
      </c>
      <c r="G238" s="107">
        <v>113</v>
      </c>
      <c r="H238" s="107">
        <f t="shared" si="25"/>
        <v>0.12389380530973451</v>
      </c>
      <c r="I238" s="107">
        <v>21</v>
      </c>
      <c r="J238" s="107">
        <v>83</v>
      </c>
      <c r="K238" s="107">
        <f t="shared" si="26"/>
        <v>0.25301204819277107</v>
      </c>
      <c r="L238" s="107">
        <v>23</v>
      </c>
      <c r="M238" s="107">
        <v>116</v>
      </c>
      <c r="N238" s="107">
        <f t="shared" si="27"/>
        <v>0.19827586206896552</v>
      </c>
      <c r="O238" s="107">
        <v>36</v>
      </c>
      <c r="P238" s="107">
        <v>111</v>
      </c>
      <c r="Q238" s="107">
        <f t="shared" si="28"/>
        <v>0.32432432432432434</v>
      </c>
      <c r="R238" s="107">
        <v>13</v>
      </c>
      <c r="S238" s="107">
        <v>122</v>
      </c>
      <c r="T238" s="107">
        <f t="shared" si="29"/>
        <v>0.10655737704918032</v>
      </c>
      <c r="U238" s="107">
        <v>25</v>
      </c>
      <c r="V238" s="107">
        <v>125</v>
      </c>
      <c r="W238" s="107">
        <f t="shared" si="30"/>
        <v>0.2</v>
      </c>
      <c r="X238" s="107">
        <v>26</v>
      </c>
      <c r="Y238" s="107">
        <v>137</v>
      </c>
      <c r="Z238" s="107">
        <f t="shared" si="31"/>
        <v>0.18978102189781021</v>
      </c>
      <c r="AA238" s="107"/>
      <c r="AB238" s="107"/>
      <c r="AC238" s="107"/>
      <c r="AD238" s="344"/>
    </row>
    <row r="239" spans="2:30">
      <c r="B239" s="184">
        <v>33</v>
      </c>
      <c r="C239" s="107">
        <v>9</v>
      </c>
      <c r="D239" s="107">
        <v>119</v>
      </c>
      <c r="E239" s="107">
        <f t="shared" ref="E239:E270" si="32">C239/D239</f>
        <v>7.5630252100840331E-2</v>
      </c>
      <c r="F239" s="107">
        <v>18</v>
      </c>
      <c r="G239" s="107">
        <v>136</v>
      </c>
      <c r="H239" s="107">
        <f t="shared" ref="H239:H270" si="33">F239/G239</f>
        <v>0.13235294117647059</v>
      </c>
      <c r="I239" s="107">
        <v>39</v>
      </c>
      <c r="J239" s="107">
        <v>108</v>
      </c>
      <c r="K239" s="107">
        <f t="shared" ref="K239:K270" si="34">I239/J239</f>
        <v>0.3611111111111111</v>
      </c>
      <c r="L239" s="107">
        <v>36</v>
      </c>
      <c r="M239" s="107">
        <v>169</v>
      </c>
      <c r="N239" s="107">
        <f t="shared" ref="N239:N270" si="35">L239/M239</f>
        <v>0.21301775147928995</v>
      </c>
      <c r="O239" s="107">
        <v>20</v>
      </c>
      <c r="P239" s="107">
        <v>88</v>
      </c>
      <c r="Q239" s="107">
        <f t="shared" ref="Q239:Q270" si="36">O239/P239</f>
        <v>0.22727272727272727</v>
      </c>
      <c r="R239" s="107">
        <v>31</v>
      </c>
      <c r="S239" s="107">
        <v>131</v>
      </c>
      <c r="T239" s="107">
        <f t="shared" ref="T239:T270" si="37">R239/S239</f>
        <v>0.23664122137404581</v>
      </c>
      <c r="U239" s="107">
        <v>26</v>
      </c>
      <c r="V239" s="107">
        <v>98</v>
      </c>
      <c r="W239" s="107">
        <f t="shared" ref="W239:W270" si="38">U239/V239</f>
        <v>0.26530612244897961</v>
      </c>
      <c r="X239" s="107">
        <v>26</v>
      </c>
      <c r="Y239" s="107">
        <v>128</v>
      </c>
      <c r="Z239" s="107">
        <f t="shared" ref="Z239:Z270" si="39">X239/Y239</f>
        <v>0.203125</v>
      </c>
      <c r="AA239" s="107"/>
      <c r="AB239" s="107"/>
      <c r="AC239" s="107"/>
      <c r="AD239" s="344"/>
    </row>
    <row r="240" spans="2:30">
      <c r="B240" s="184">
        <v>34</v>
      </c>
      <c r="C240" s="107">
        <v>18</v>
      </c>
      <c r="D240" s="107">
        <v>106</v>
      </c>
      <c r="E240" s="107">
        <f t="shared" si="32"/>
        <v>0.16981132075471697</v>
      </c>
      <c r="F240" s="107">
        <v>26</v>
      </c>
      <c r="G240" s="107">
        <v>110</v>
      </c>
      <c r="H240" s="107">
        <f t="shared" si="33"/>
        <v>0.23636363636363636</v>
      </c>
      <c r="I240" s="107">
        <v>23</v>
      </c>
      <c r="J240" s="107">
        <v>117</v>
      </c>
      <c r="K240" s="107">
        <f t="shared" si="34"/>
        <v>0.19658119658119658</v>
      </c>
      <c r="L240" s="107">
        <v>29</v>
      </c>
      <c r="M240" s="107">
        <v>114</v>
      </c>
      <c r="N240" s="107">
        <f t="shared" si="35"/>
        <v>0.25438596491228072</v>
      </c>
      <c r="O240" s="107">
        <v>23</v>
      </c>
      <c r="P240" s="107">
        <v>114</v>
      </c>
      <c r="Q240" s="107">
        <f t="shared" si="36"/>
        <v>0.20175438596491227</v>
      </c>
      <c r="R240" s="107">
        <v>26</v>
      </c>
      <c r="S240" s="107">
        <v>119</v>
      </c>
      <c r="T240" s="107">
        <f t="shared" si="37"/>
        <v>0.21848739495798319</v>
      </c>
      <c r="U240" s="107">
        <v>43</v>
      </c>
      <c r="V240" s="107">
        <v>133</v>
      </c>
      <c r="W240" s="107">
        <f t="shared" si="38"/>
        <v>0.32330827067669171</v>
      </c>
      <c r="X240" s="107">
        <v>37</v>
      </c>
      <c r="Y240" s="107">
        <v>139</v>
      </c>
      <c r="Z240" s="107">
        <f t="shared" si="39"/>
        <v>0.26618705035971224</v>
      </c>
      <c r="AA240" s="107"/>
      <c r="AB240" s="107"/>
      <c r="AC240" s="107"/>
      <c r="AD240" s="344"/>
    </row>
    <row r="241" spans="2:30">
      <c r="B241" s="184">
        <v>35</v>
      </c>
      <c r="C241" s="107">
        <v>14</v>
      </c>
      <c r="D241" s="107">
        <v>101</v>
      </c>
      <c r="E241" s="107">
        <f t="shared" si="32"/>
        <v>0.13861386138613863</v>
      </c>
      <c r="F241" s="107">
        <v>23</v>
      </c>
      <c r="G241" s="107">
        <v>90</v>
      </c>
      <c r="H241" s="107">
        <f t="shared" si="33"/>
        <v>0.25555555555555554</v>
      </c>
      <c r="I241" s="107">
        <v>28</v>
      </c>
      <c r="J241" s="107">
        <v>106</v>
      </c>
      <c r="K241" s="107">
        <f t="shared" si="34"/>
        <v>0.26415094339622641</v>
      </c>
      <c r="L241" s="107">
        <v>26</v>
      </c>
      <c r="M241" s="107">
        <v>87</v>
      </c>
      <c r="N241" s="107">
        <f t="shared" si="35"/>
        <v>0.2988505747126437</v>
      </c>
      <c r="O241" s="107">
        <v>23</v>
      </c>
      <c r="P241" s="107">
        <v>98</v>
      </c>
      <c r="Q241" s="107">
        <f t="shared" si="36"/>
        <v>0.23469387755102042</v>
      </c>
      <c r="R241" s="107">
        <v>36</v>
      </c>
      <c r="S241" s="107">
        <v>83</v>
      </c>
      <c r="T241" s="107">
        <f t="shared" si="37"/>
        <v>0.43373493975903615</v>
      </c>
      <c r="U241" s="107">
        <v>35</v>
      </c>
      <c r="V241" s="107">
        <v>74</v>
      </c>
      <c r="W241" s="107">
        <f t="shared" si="38"/>
        <v>0.47297297297297297</v>
      </c>
      <c r="X241" s="107">
        <v>26</v>
      </c>
      <c r="Y241" s="107">
        <v>141</v>
      </c>
      <c r="Z241" s="107">
        <f t="shared" si="39"/>
        <v>0.18439716312056736</v>
      </c>
      <c r="AA241" s="107"/>
      <c r="AB241" s="107"/>
      <c r="AC241" s="107"/>
      <c r="AD241" s="344"/>
    </row>
    <row r="242" spans="2:30">
      <c r="B242" s="184">
        <v>36</v>
      </c>
      <c r="C242" s="107">
        <v>14</v>
      </c>
      <c r="D242" s="107">
        <v>113</v>
      </c>
      <c r="E242" s="107">
        <f t="shared" si="32"/>
        <v>0.12389380530973451</v>
      </c>
      <c r="F242" s="107">
        <v>26</v>
      </c>
      <c r="G242" s="107">
        <v>113</v>
      </c>
      <c r="H242" s="107">
        <f t="shared" si="33"/>
        <v>0.23008849557522124</v>
      </c>
      <c r="I242" s="107">
        <v>31</v>
      </c>
      <c r="J242" s="107">
        <v>113</v>
      </c>
      <c r="K242" s="107">
        <f t="shared" si="34"/>
        <v>0.27433628318584069</v>
      </c>
      <c r="L242" s="107">
        <v>28</v>
      </c>
      <c r="M242" s="107">
        <v>103</v>
      </c>
      <c r="N242" s="107">
        <f t="shared" si="35"/>
        <v>0.27184466019417475</v>
      </c>
      <c r="O242" s="107">
        <v>20</v>
      </c>
      <c r="P242" s="107">
        <v>122</v>
      </c>
      <c r="Q242" s="107">
        <f t="shared" si="36"/>
        <v>0.16393442622950818</v>
      </c>
      <c r="R242" s="107">
        <v>26</v>
      </c>
      <c r="S242" s="107">
        <v>121</v>
      </c>
      <c r="T242" s="107">
        <f t="shared" si="37"/>
        <v>0.21487603305785125</v>
      </c>
      <c r="U242" s="107">
        <v>23</v>
      </c>
      <c r="V242" s="107">
        <v>114</v>
      </c>
      <c r="W242" s="107">
        <f t="shared" si="38"/>
        <v>0.20175438596491227</v>
      </c>
      <c r="X242" s="107">
        <v>28</v>
      </c>
      <c r="Y242" s="107">
        <v>106</v>
      </c>
      <c r="Z242" s="107">
        <f t="shared" si="39"/>
        <v>0.26415094339622641</v>
      </c>
      <c r="AA242" s="107"/>
      <c r="AB242" s="107"/>
      <c r="AC242" s="107"/>
      <c r="AD242" s="344"/>
    </row>
    <row r="243" spans="2:30">
      <c r="B243" s="184">
        <v>37</v>
      </c>
      <c r="C243" s="107">
        <v>28</v>
      </c>
      <c r="D243" s="107">
        <v>105</v>
      </c>
      <c r="E243" s="107">
        <f t="shared" si="32"/>
        <v>0.26666666666666666</v>
      </c>
      <c r="F243" s="107">
        <v>7</v>
      </c>
      <c r="G243" s="107">
        <v>116</v>
      </c>
      <c r="H243" s="107">
        <f t="shared" si="33"/>
        <v>6.0344827586206899E-2</v>
      </c>
      <c r="I243" s="107">
        <v>28</v>
      </c>
      <c r="J243" s="107">
        <v>121</v>
      </c>
      <c r="K243" s="107">
        <f t="shared" si="34"/>
        <v>0.23140495867768596</v>
      </c>
      <c r="L243" s="107">
        <v>36</v>
      </c>
      <c r="M243" s="107">
        <v>129</v>
      </c>
      <c r="N243" s="107">
        <f t="shared" si="35"/>
        <v>0.27906976744186046</v>
      </c>
      <c r="O243" s="107">
        <v>32</v>
      </c>
      <c r="P243" s="107">
        <v>90</v>
      </c>
      <c r="Q243" s="107">
        <f t="shared" si="36"/>
        <v>0.35555555555555557</v>
      </c>
      <c r="R243" s="107">
        <v>26</v>
      </c>
      <c r="S243" s="107">
        <v>142</v>
      </c>
      <c r="T243" s="107">
        <f t="shared" si="37"/>
        <v>0.18309859154929578</v>
      </c>
      <c r="U243" s="107">
        <v>33</v>
      </c>
      <c r="V243" s="107">
        <v>104</v>
      </c>
      <c r="W243" s="107">
        <f t="shared" si="38"/>
        <v>0.31730769230769229</v>
      </c>
      <c r="X243" s="107">
        <v>26</v>
      </c>
      <c r="Y243" s="107">
        <v>99</v>
      </c>
      <c r="Z243" s="107">
        <f t="shared" si="39"/>
        <v>0.26262626262626265</v>
      </c>
      <c r="AA243" s="107"/>
      <c r="AB243" s="107"/>
      <c r="AC243" s="107"/>
      <c r="AD243" s="344"/>
    </row>
    <row r="244" spans="2:30">
      <c r="B244" s="184">
        <v>38</v>
      </c>
      <c r="C244" s="107">
        <v>25</v>
      </c>
      <c r="D244" s="107">
        <v>92</v>
      </c>
      <c r="E244" s="107">
        <f t="shared" si="32"/>
        <v>0.27173913043478259</v>
      </c>
      <c r="F244" s="107">
        <v>9</v>
      </c>
      <c r="G244" s="107">
        <v>109</v>
      </c>
      <c r="H244" s="107">
        <f t="shared" si="33"/>
        <v>8.2568807339449546E-2</v>
      </c>
      <c r="I244" s="107">
        <v>31</v>
      </c>
      <c r="J244" s="107">
        <v>115</v>
      </c>
      <c r="K244" s="107">
        <f t="shared" si="34"/>
        <v>0.26956521739130435</v>
      </c>
      <c r="L244" s="107">
        <v>28</v>
      </c>
      <c r="M244" s="107">
        <v>113</v>
      </c>
      <c r="N244" s="107">
        <f t="shared" si="35"/>
        <v>0.24778761061946902</v>
      </c>
      <c r="O244" s="107">
        <v>28</v>
      </c>
      <c r="P244" s="107">
        <v>117</v>
      </c>
      <c r="Q244" s="107">
        <f t="shared" si="36"/>
        <v>0.23931623931623933</v>
      </c>
      <c r="R244" s="107">
        <v>20</v>
      </c>
      <c r="S244" s="107">
        <v>73</v>
      </c>
      <c r="T244" s="107">
        <f t="shared" si="37"/>
        <v>0.27397260273972601</v>
      </c>
      <c r="U244" s="107">
        <v>33</v>
      </c>
      <c r="V244" s="107">
        <v>117</v>
      </c>
      <c r="W244" s="107">
        <f t="shared" si="38"/>
        <v>0.28205128205128205</v>
      </c>
      <c r="X244" s="107">
        <v>19</v>
      </c>
      <c r="Y244" s="107">
        <v>86</v>
      </c>
      <c r="Z244" s="107">
        <f t="shared" si="39"/>
        <v>0.22093023255813954</v>
      </c>
      <c r="AA244" s="107"/>
      <c r="AB244" s="107"/>
      <c r="AC244" s="107"/>
      <c r="AD244" s="344"/>
    </row>
    <row r="245" spans="2:30">
      <c r="B245" s="184">
        <v>39</v>
      </c>
      <c r="C245" s="107">
        <v>25</v>
      </c>
      <c r="D245" s="107">
        <v>122</v>
      </c>
      <c r="E245" s="107">
        <f t="shared" si="32"/>
        <v>0.20491803278688525</v>
      </c>
      <c r="F245" s="107">
        <v>9</v>
      </c>
      <c r="G245" s="107">
        <v>139</v>
      </c>
      <c r="H245" s="107">
        <f t="shared" si="33"/>
        <v>6.4748201438848921E-2</v>
      </c>
      <c r="I245" s="107">
        <v>31</v>
      </c>
      <c r="J245" s="107">
        <v>127</v>
      </c>
      <c r="K245" s="107">
        <f t="shared" si="34"/>
        <v>0.24409448818897639</v>
      </c>
      <c r="L245" s="107">
        <v>41</v>
      </c>
      <c r="M245" s="107">
        <v>116</v>
      </c>
      <c r="N245" s="107">
        <f t="shared" si="35"/>
        <v>0.35344827586206895</v>
      </c>
      <c r="O245" s="107">
        <v>26</v>
      </c>
      <c r="P245" s="107">
        <v>108</v>
      </c>
      <c r="Q245" s="107">
        <f t="shared" si="36"/>
        <v>0.24074074074074073</v>
      </c>
      <c r="R245" s="107">
        <v>39</v>
      </c>
      <c r="S245" s="107">
        <v>117</v>
      </c>
      <c r="T245" s="107">
        <f t="shared" si="37"/>
        <v>0.33333333333333331</v>
      </c>
      <c r="U245" s="107">
        <v>19</v>
      </c>
      <c r="V245" s="107">
        <v>117</v>
      </c>
      <c r="W245" s="107">
        <f t="shared" si="38"/>
        <v>0.1623931623931624</v>
      </c>
      <c r="X245" s="107">
        <v>26</v>
      </c>
      <c r="Y245" s="107">
        <v>111</v>
      </c>
      <c r="Z245" s="107">
        <f t="shared" si="39"/>
        <v>0.23423423423423423</v>
      </c>
      <c r="AA245" s="107"/>
      <c r="AB245" s="107"/>
      <c r="AC245" s="107"/>
      <c r="AD245" s="344"/>
    </row>
    <row r="246" spans="2:30">
      <c r="B246" s="184">
        <v>40</v>
      </c>
      <c r="C246" s="107">
        <v>32</v>
      </c>
      <c r="D246" s="107">
        <v>49</v>
      </c>
      <c r="E246" s="107">
        <f t="shared" si="32"/>
        <v>0.65306122448979587</v>
      </c>
      <c r="F246" s="107">
        <v>18</v>
      </c>
      <c r="G246" s="107">
        <v>134</v>
      </c>
      <c r="H246" s="107">
        <f t="shared" si="33"/>
        <v>0.13432835820895522</v>
      </c>
      <c r="I246" s="107">
        <v>31</v>
      </c>
      <c r="J246" s="107">
        <v>126</v>
      </c>
      <c r="K246" s="107">
        <f t="shared" si="34"/>
        <v>0.24603174603174602</v>
      </c>
      <c r="L246" s="107">
        <v>35</v>
      </c>
      <c r="M246" s="107">
        <v>122</v>
      </c>
      <c r="N246" s="107">
        <f t="shared" si="35"/>
        <v>0.28688524590163933</v>
      </c>
      <c r="O246" s="107">
        <v>23</v>
      </c>
      <c r="P246" s="107">
        <v>111</v>
      </c>
      <c r="Q246" s="107">
        <f t="shared" si="36"/>
        <v>0.2072072072072072</v>
      </c>
      <c r="R246" s="107">
        <v>9</v>
      </c>
      <c r="S246" s="107">
        <v>121</v>
      </c>
      <c r="T246" s="107">
        <f t="shared" si="37"/>
        <v>7.43801652892562E-2</v>
      </c>
      <c r="U246" s="107">
        <v>31</v>
      </c>
      <c r="V246" s="107">
        <v>153</v>
      </c>
      <c r="W246" s="107">
        <f t="shared" si="38"/>
        <v>0.20261437908496732</v>
      </c>
      <c r="X246" s="107">
        <v>26</v>
      </c>
      <c r="Y246" s="107">
        <v>129</v>
      </c>
      <c r="Z246" s="107">
        <f t="shared" si="39"/>
        <v>0.20155038759689922</v>
      </c>
      <c r="AA246" s="107"/>
      <c r="AB246" s="107"/>
      <c r="AC246" s="107"/>
      <c r="AD246" s="344"/>
    </row>
    <row r="247" spans="2:30">
      <c r="B247" s="184">
        <v>41</v>
      </c>
      <c r="C247" s="107">
        <v>32</v>
      </c>
      <c r="D247" s="107">
        <v>109</v>
      </c>
      <c r="E247" s="107">
        <f t="shared" si="32"/>
        <v>0.29357798165137616</v>
      </c>
      <c r="F247" s="107">
        <v>20</v>
      </c>
      <c r="G247" s="107">
        <v>144</v>
      </c>
      <c r="H247" s="107">
        <f t="shared" si="33"/>
        <v>0.1388888888888889</v>
      </c>
      <c r="I247" s="107">
        <v>25</v>
      </c>
      <c r="J247" s="107">
        <v>109</v>
      </c>
      <c r="K247" s="107">
        <f t="shared" si="34"/>
        <v>0.22935779816513763</v>
      </c>
      <c r="L247" s="107">
        <v>31</v>
      </c>
      <c r="M247" s="107">
        <v>93</v>
      </c>
      <c r="N247" s="107">
        <f t="shared" si="35"/>
        <v>0.33333333333333331</v>
      </c>
      <c r="O247" s="107">
        <v>28</v>
      </c>
      <c r="P247" s="107">
        <v>99</v>
      </c>
      <c r="Q247" s="107">
        <f t="shared" si="36"/>
        <v>0.28282828282828282</v>
      </c>
      <c r="R247" s="107">
        <v>20</v>
      </c>
      <c r="S247" s="107">
        <v>141</v>
      </c>
      <c r="T247" s="107">
        <f t="shared" si="37"/>
        <v>0.14184397163120568</v>
      </c>
      <c r="U247" s="107">
        <v>18</v>
      </c>
      <c r="V247" s="107">
        <v>116</v>
      </c>
      <c r="W247" s="107">
        <f t="shared" si="38"/>
        <v>0.15517241379310345</v>
      </c>
      <c r="X247" s="107">
        <v>31</v>
      </c>
      <c r="Y247" s="107">
        <v>91</v>
      </c>
      <c r="Z247" s="107">
        <f t="shared" si="39"/>
        <v>0.34065934065934067</v>
      </c>
      <c r="AA247" s="107"/>
      <c r="AB247" s="107"/>
      <c r="AC247" s="107"/>
      <c r="AD247" s="344"/>
    </row>
    <row r="248" spans="2:30">
      <c r="B248" s="184">
        <v>42</v>
      </c>
      <c r="C248" s="107">
        <v>20</v>
      </c>
      <c r="D248" s="107">
        <v>92</v>
      </c>
      <c r="E248" s="107">
        <f t="shared" si="32"/>
        <v>0.21739130434782608</v>
      </c>
      <c r="F248" s="107">
        <v>23</v>
      </c>
      <c r="G248" s="107">
        <v>90</v>
      </c>
      <c r="H248" s="107">
        <f t="shared" si="33"/>
        <v>0.25555555555555554</v>
      </c>
      <c r="I248" s="107">
        <v>21</v>
      </c>
      <c r="J248" s="107">
        <v>87</v>
      </c>
      <c r="K248" s="107">
        <f t="shared" si="34"/>
        <v>0.2413793103448276</v>
      </c>
      <c r="L248" s="107">
        <v>31</v>
      </c>
      <c r="M248" s="107">
        <v>103</v>
      </c>
      <c r="N248" s="107">
        <f t="shared" si="35"/>
        <v>0.30097087378640774</v>
      </c>
      <c r="O248" s="107">
        <v>28</v>
      </c>
      <c r="P248" s="107">
        <v>109</v>
      </c>
      <c r="Q248" s="107">
        <f t="shared" si="36"/>
        <v>0.25688073394495414</v>
      </c>
      <c r="R248" s="107">
        <v>14</v>
      </c>
      <c r="S248" s="107">
        <v>138</v>
      </c>
      <c r="T248" s="107">
        <f t="shared" si="37"/>
        <v>0.10144927536231885</v>
      </c>
      <c r="U248" s="107">
        <v>20</v>
      </c>
      <c r="V248" s="107">
        <v>79</v>
      </c>
      <c r="W248" s="107">
        <f t="shared" si="38"/>
        <v>0.25316455696202533</v>
      </c>
      <c r="X248" s="107">
        <v>23</v>
      </c>
      <c r="Y248" s="107">
        <v>116</v>
      </c>
      <c r="Z248" s="107">
        <f t="shared" si="39"/>
        <v>0.19827586206896552</v>
      </c>
      <c r="AA248" s="107"/>
      <c r="AB248" s="107"/>
      <c r="AC248" s="107"/>
      <c r="AD248" s="344"/>
    </row>
    <row r="249" spans="2:30">
      <c r="B249" s="184">
        <v>43</v>
      </c>
      <c r="C249" s="107">
        <v>28</v>
      </c>
      <c r="D249" s="107">
        <v>105</v>
      </c>
      <c r="E249" s="107">
        <f t="shared" si="32"/>
        <v>0.26666666666666666</v>
      </c>
      <c r="F249" s="107">
        <v>20</v>
      </c>
      <c r="G249" s="107">
        <v>93</v>
      </c>
      <c r="H249" s="107">
        <f t="shared" si="33"/>
        <v>0.21505376344086022</v>
      </c>
      <c r="I249" s="107">
        <v>26</v>
      </c>
      <c r="J249" s="107">
        <v>102</v>
      </c>
      <c r="K249" s="107">
        <f t="shared" si="34"/>
        <v>0.25490196078431371</v>
      </c>
      <c r="L249" s="107">
        <v>33</v>
      </c>
      <c r="M249" s="107">
        <v>112</v>
      </c>
      <c r="N249" s="107">
        <f t="shared" si="35"/>
        <v>0.29464285714285715</v>
      </c>
      <c r="O249" s="107">
        <v>26</v>
      </c>
      <c r="P249" s="107">
        <v>119</v>
      </c>
      <c r="Q249" s="107">
        <f t="shared" si="36"/>
        <v>0.21848739495798319</v>
      </c>
      <c r="R249" s="107">
        <v>14</v>
      </c>
      <c r="S249" s="107">
        <v>163</v>
      </c>
      <c r="T249" s="107">
        <f t="shared" si="37"/>
        <v>8.5889570552147243E-2</v>
      </c>
      <c r="U249" s="107">
        <v>20</v>
      </c>
      <c r="V249" s="107">
        <v>110</v>
      </c>
      <c r="W249" s="107">
        <f t="shared" si="38"/>
        <v>0.18181818181818182</v>
      </c>
      <c r="X249" s="107">
        <v>23</v>
      </c>
      <c r="Y249" s="107">
        <v>120</v>
      </c>
      <c r="Z249" s="107">
        <f t="shared" si="39"/>
        <v>0.19166666666666668</v>
      </c>
      <c r="AA249" s="107"/>
      <c r="AB249" s="107"/>
      <c r="AC249" s="107"/>
      <c r="AD249" s="344"/>
    </row>
    <row r="250" spans="2:30">
      <c r="B250" s="184">
        <v>44</v>
      </c>
      <c r="C250" s="107">
        <v>19</v>
      </c>
      <c r="D250" s="107">
        <v>127</v>
      </c>
      <c r="E250" s="107">
        <f t="shared" si="32"/>
        <v>0.14960629921259844</v>
      </c>
      <c r="F250" s="107">
        <v>7</v>
      </c>
      <c r="G250" s="107">
        <v>149</v>
      </c>
      <c r="H250" s="107">
        <f t="shared" si="33"/>
        <v>4.6979865771812082E-2</v>
      </c>
      <c r="I250" s="107">
        <v>7</v>
      </c>
      <c r="J250" s="107">
        <v>33</v>
      </c>
      <c r="K250" s="107">
        <f t="shared" si="34"/>
        <v>0.21212121212121213</v>
      </c>
      <c r="L250" s="107">
        <v>31</v>
      </c>
      <c r="M250" s="107">
        <v>82</v>
      </c>
      <c r="N250" s="107">
        <f t="shared" si="35"/>
        <v>0.37804878048780488</v>
      </c>
      <c r="O250" s="107">
        <v>37</v>
      </c>
      <c r="P250" s="107">
        <v>110</v>
      </c>
      <c r="Q250" s="107">
        <f t="shared" si="36"/>
        <v>0.33636363636363636</v>
      </c>
      <c r="R250" s="107">
        <v>28</v>
      </c>
      <c r="S250" s="107">
        <v>77</v>
      </c>
      <c r="T250" s="107">
        <f t="shared" si="37"/>
        <v>0.36363636363636365</v>
      </c>
      <c r="U250" s="107">
        <v>14</v>
      </c>
      <c r="V250" s="107">
        <v>117</v>
      </c>
      <c r="W250" s="107">
        <f t="shared" si="38"/>
        <v>0.11965811965811966</v>
      </c>
      <c r="X250" s="107">
        <v>25</v>
      </c>
      <c r="Y250" s="107">
        <v>159</v>
      </c>
      <c r="Z250" s="107">
        <f t="shared" si="39"/>
        <v>0.15723270440251572</v>
      </c>
      <c r="AA250" s="107"/>
      <c r="AB250" s="107"/>
      <c r="AC250" s="107"/>
      <c r="AD250" s="344"/>
    </row>
    <row r="251" spans="2:30">
      <c r="B251" s="184">
        <v>45</v>
      </c>
      <c r="C251" s="107">
        <v>19</v>
      </c>
      <c r="D251" s="107">
        <v>125</v>
      </c>
      <c r="E251" s="107">
        <f t="shared" si="32"/>
        <v>0.152</v>
      </c>
      <c r="F251" s="107">
        <v>13</v>
      </c>
      <c r="G251" s="107">
        <v>125</v>
      </c>
      <c r="H251" s="107">
        <f t="shared" si="33"/>
        <v>0.104</v>
      </c>
      <c r="I251" s="107">
        <v>28</v>
      </c>
      <c r="J251" s="107">
        <v>107</v>
      </c>
      <c r="K251" s="107">
        <f t="shared" si="34"/>
        <v>0.26168224299065418</v>
      </c>
      <c r="L251" s="107">
        <v>26</v>
      </c>
      <c r="M251" s="107">
        <v>101</v>
      </c>
      <c r="N251" s="107">
        <f t="shared" si="35"/>
        <v>0.25742574257425743</v>
      </c>
      <c r="O251" s="107">
        <v>26</v>
      </c>
      <c r="P251" s="107">
        <v>116</v>
      </c>
      <c r="Q251" s="107">
        <f t="shared" si="36"/>
        <v>0.22413793103448276</v>
      </c>
      <c r="R251" s="107">
        <v>26</v>
      </c>
      <c r="S251" s="107">
        <v>94</v>
      </c>
      <c r="T251" s="107">
        <f t="shared" si="37"/>
        <v>0.27659574468085107</v>
      </c>
      <c r="U251" s="107">
        <v>19</v>
      </c>
      <c r="V251" s="107">
        <v>109</v>
      </c>
      <c r="W251" s="107">
        <f t="shared" si="38"/>
        <v>0.1743119266055046</v>
      </c>
      <c r="X251" s="107">
        <v>28</v>
      </c>
      <c r="Y251" s="107">
        <v>95</v>
      </c>
      <c r="Z251" s="107">
        <f t="shared" si="39"/>
        <v>0.29473684210526313</v>
      </c>
      <c r="AA251" s="107"/>
      <c r="AB251" s="107"/>
      <c r="AC251" s="107"/>
      <c r="AD251" s="344"/>
    </row>
    <row r="252" spans="2:30">
      <c r="B252" s="184">
        <v>46</v>
      </c>
      <c r="C252" s="107">
        <v>26</v>
      </c>
      <c r="D252" s="107">
        <v>116</v>
      </c>
      <c r="E252" s="107">
        <f t="shared" si="32"/>
        <v>0.22413793103448276</v>
      </c>
      <c r="F252" s="107">
        <v>23</v>
      </c>
      <c r="G252" s="107">
        <v>66</v>
      </c>
      <c r="H252" s="107">
        <f t="shared" si="33"/>
        <v>0.34848484848484851</v>
      </c>
      <c r="I252" s="107">
        <v>22</v>
      </c>
      <c r="J252" s="107">
        <v>92</v>
      </c>
      <c r="K252" s="107">
        <f t="shared" si="34"/>
        <v>0.2391304347826087</v>
      </c>
      <c r="L252" s="107">
        <v>32</v>
      </c>
      <c r="M252" s="107">
        <v>100</v>
      </c>
      <c r="N252" s="107">
        <f t="shared" si="35"/>
        <v>0.32</v>
      </c>
      <c r="O252" s="107">
        <v>25</v>
      </c>
      <c r="P252" s="107">
        <v>131</v>
      </c>
      <c r="Q252" s="107">
        <f t="shared" si="36"/>
        <v>0.19083969465648856</v>
      </c>
      <c r="R252" s="107">
        <v>23</v>
      </c>
      <c r="S252" s="107">
        <v>121</v>
      </c>
      <c r="T252" s="107">
        <f t="shared" si="37"/>
        <v>0.19008264462809918</v>
      </c>
      <c r="U252" s="107">
        <v>23</v>
      </c>
      <c r="V252" s="107">
        <v>131</v>
      </c>
      <c r="W252" s="107">
        <f t="shared" si="38"/>
        <v>0.17557251908396945</v>
      </c>
      <c r="X252" s="107">
        <v>28</v>
      </c>
      <c r="Y252" s="107">
        <v>100</v>
      </c>
      <c r="Z252" s="107">
        <f t="shared" si="39"/>
        <v>0.28000000000000003</v>
      </c>
      <c r="AA252" s="107"/>
      <c r="AB252" s="107"/>
      <c r="AC252" s="107"/>
      <c r="AD252" s="344"/>
    </row>
    <row r="253" spans="2:30">
      <c r="B253" s="184">
        <v>47</v>
      </c>
      <c r="C253" s="107">
        <v>20</v>
      </c>
      <c r="D253" s="107">
        <v>126</v>
      </c>
      <c r="E253" s="107">
        <f t="shared" si="32"/>
        <v>0.15873015873015872</v>
      </c>
      <c r="F253" s="107">
        <v>23</v>
      </c>
      <c r="G253" s="107">
        <v>86</v>
      </c>
      <c r="H253" s="107">
        <f t="shared" si="33"/>
        <v>0.26744186046511625</v>
      </c>
      <c r="I253" s="107">
        <v>18</v>
      </c>
      <c r="J253" s="107">
        <v>86</v>
      </c>
      <c r="K253" s="107">
        <f t="shared" si="34"/>
        <v>0.20930232558139536</v>
      </c>
      <c r="L253" s="107">
        <v>32</v>
      </c>
      <c r="M253" s="107">
        <v>113</v>
      </c>
      <c r="N253" s="107">
        <f t="shared" si="35"/>
        <v>0.2831858407079646</v>
      </c>
      <c r="O253" s="107">
        <v>20</v>
      </c>
      <c r="P253" s="107">
        <v>111</v>
      </c>
      <c r="Q253" s="107">
        <f t="shared" si="36"/>
        <v>0.18018018018018017</v>
      </c>
      <c r="R253" s="107">
        <v>28</v>
      </c>
      <c r="S253" s="107">
        <v>127</v>
      </c>
      <c r="T253" s="107">
        <f t="shared" si="37"/>
        <v>0.22047244094488189</v>
      </c>
      <c r="U253" s="107">
        <v>23</v>
      </c>
      <c r="V253" s="107">
        <v>87</v>
      </c>
      <c r="W253" s="107">
        <f t="shared" si="38"/>
        <v>0.26436781609195403</v>
      </c>
      <c r="X253" s="107">
        <v>20</v>
      </c>
      <c r="Y253" s="107">
        <v>126</v>
      </c>
      <c r="Z253" s="107">
        <f t="shared" si="39"/>
        <v>0.15873015873015872</v>
      </c>
      <c r="AA253" s="107"/>
      <c r="AB253" s="107"/>
      <c r="AC253" s="107"/>
      <c r="AD253" s="344"/>
    </row>
    <row r="254" spans="2:30">
      <c r="B254" s="184">
        <v>48</v>
      </c>
      <c r="C254" s="107">
        <v>20</v>
      </c>
      <c r="D254" s="107">
        <v>71</v>
      </c>
      <c r="E254" s="107">
        <f t="shared" si="32"/>
        <v>0.28169014084507044</v>
      </c>
      <c r="F254" s="107">
        <v>23</v>
      </c>
      <c r="G254" s="107">
        <v>126</v>
      </c>
      <c r="H254" s="107">
        <f t="shared" si="33"/>
        <v>0.18253968253968253</v>
      </c>
      <c r="I254" s="107">
        <v>26</v>
      </c>
      <c r="J254" s="107">
        <v>122</v>
      </c>
      <c r="K254" s="107">
        <f t="shared" si="34"/>
        <v>0.21311475409836064</v>
      </c>
      <c r="L254" s="107">
        <v>26</v>
      </c>
      <c r="M254" s="107">
        <v>83</v>
      </c>
      <c r="N254" s="107">
        <f t="shared" si="35"/>
        <v>0.31325301204819278</v>
      </c>
      <c r="O254" s="107">
        <v>31</v>
      </c>
      <c r="P254" s="107">
        <v>107</v>
      </c>
      <c r="Q254" s="107">
        <f t="shared" si="36"/>
        <v>0.28971962616822428</v>
      </c>
      <c r="R254" s="107">
        <v>23</v>
      </c>
      <c r="S254" s="107">
        <v>103</v>
      </c>
      <c r="T254" s="107">
        <f t="shared" si="37"/>
        <v>0.22330097087378642</v>
      </c>
      <c r="U254" s="107">
        <v>35</v>
      </c>
      <c r="V254" s="107">
        <v>74</v>
      </c>
      <c r="W254" s="107">
        <f t="shared" si="38"/>
        <v>0.47297297297297297</v>
      </c>
      <c r="X254" s="107">
        <v>20</v>
      </c>
      <c r="Y254" s="107">
        <v>96</v>
      </c>
      <c r="Z254" s="107">
        <f t="shared" si="39"/>
        <v>0.20833333333333334</v>
      </c>
      <c r="AA254" s="107"/>
      <c r="AB254" s="107"/>
      <c r="AC254" s="107"/>
      <c r="AD254" s="344"/>
    </row>
    <row r="255" spans="2:30">
      <c r="B255" s="184">
        <v>49</v>
      </c>
      <c r="C255" s="107">
        <v>23</v>
      </c>
      <c r="D255" s="107">
        <v>143</v>
      </c>
      <c r="E255" s="107">
        <f t="shared" si="32"/>
        <v>0.16083916083916083</v>
      </c>
      <c r="F255" s="107">
        <v>9</v>
      </c>
      <c r="G255" s="107">
        <v>107</v>
      </c>
      <c r="H255" s="107">
        <f t="shared" si="33"/>
        <v>8.4112149532710276E-2</v>
      </c>
      <c r="I255" s="107">
        <v>27</v>
      </c>
      <c r="J255" s="107">
        <v>110</v>
      </c>
      <c r="K255" s="107">
        <f t="shared" si="34"/>
        <v>0.24545454545454545</v>
      </c>
      <c r="L255" s="107">
        <v>26</v>
      </c>
      <c r="M255" s="107">
        <v>114</v>
      </c>
      <c r="N255" s="107">
        <f t="shared" si="35"/>
        <v>0.22807017543859648</v>
      </c>
      <c r="O255" s="107">
        <v>25</v>
      </c>
      <c r="P255" s="107">
        <v>109</v>
      </c>
      <c r="Q255" s="107">
        <f t="shared" si="36"/>
        <v>0.22935779816513763</v>
      </c>
      <c r="R255" s="107">
        <v>23</v>
      </c>
      <c r="S255" s="107">
        <v>133</v>
      </c>
      <c r="T255" s="107">
        <f t="shared" si="37"/>
        <v>0.17293233082706766</v>
      </c>
      <c r="U255" s="107">
        <v>18</v>
      </c>
      <c r="V255" s="107">
        <v>94</v>
      </c>
      <c r="W255" s="107">
        <f t="shared" si="38"/>
        <v>0.19148936170212766</v>
      </c>
      <c r="X255" s="107">
        <v>23</v>
      </c>
      <c r="Y255" s="107">
        <v>125</v>
      </c>
      <c r="Z255" s="107">
        <f t="shared" si="39"/>
        <v>0.184</v>
      </c>
      <c r="AA255" s="107"/>
      <c r="AB255" s="107"/>
      <c r="AC255" s="107"/>
      <c r="AD255" s="344"/>
    </row>
    <row r="256" spans="2:30">
      <c r="B256" s="184">
        <v>50</v>
      </c>
      <c r="C256" s="107">
        <v>19</v>
      </c>
      <c r="D256" s="107">
        <v>115</v>
      </c>
      <c r="E256" s="107">
        <f t="shared" si="32"/>
        <v>0.16521739130434782</v>
      </c>
      <c r="F256" s="107">
        <v>25</v>
      </c>
      <c r="G256" s="107">
        <v>90</v>
      </c>
      <c r="H256" s="107">
        <f t="shared" si="33"/>
        <v>0.27777777777777779</v>
      </c>
      <c r="I256" s="107">
        <v>21</v>
      </c>
      <c r="J256" s="107">
        <v>111</v>
      </c>
      <c r="K256" s="107">
        <f t="shared" si="34"/>
        <v>0.1891891891891892</v>
      </c>
      <c r="L256" s="107">
        <v>26</v>
      </c>
      <c r="M256" s="107">
        <v>107</v>
      </c>
      <c r="N256" s="107">
        <f t="shared" si="35"/>
        <v>0.24299065420560748</v>
      </c>
      <c r="O256" s="107">
        <v>20</v>
      </c>
      <c r="P256" s="107">
        <v>91</v>
      </c>
      <c r="Q256" s="107">
        <f t="shared" si="36"/>
        <v>0.21978021978021978</v>
      </c>
      <c r="R256" s="107">
        <v>20</v>
      </c>
      <c r="S256" s="107">
        <v>127</v>
      </c>
      <c r="T256" s="107">
        <f t="shared" si="37"/>
        <v>0.15748031496062992</v>
      </c>
      <c r="U256" s="107">
        <v>26</v>
      </c>
      <c r="V256" s="107">
        <v>111</v>
      </c>
      <c r="W256" s="107">
        <f t="shared" si="38"/>
        <v>0.23423423423423423</v>
      </c>
      <c r="X256" s="107">
        <v>20</v>
      </c>
      <c r="Y256" s="107">
        <v>86</v>
      </c>
      <c r="Z256" s="107">
        <f t="shared" si="39"/>
        <v>0.23255813953488372</v>
      </c>
      <c r="AA256" s="107"/>
      <c r="AB256" s="107"/>
      <c r="AC256" s="107"/>
      <c r="AD256" s="344"/>
    </row>
    <row r="257" spans="2:30">
      <c r="B257" s="184">
        <v>51</v>
      </c>
      <c r="C257" s="107">
        <v>23</v>
      </c>
      <c r="D257" s="107">
        <v>73</v>
      </c>
      <c r="E257" s="107">
        <f t="shared" si="32"/>
        <v>0.31506849315068491</v>
      </c>
      <c r="F257" s="107">
        <v>19</v>
      </c>
      <c r="G257" s="107">
        <v>145</v>
      </c>
      <c r="H257" s="107">
        <f t="shared" si="33"/>
        <v>0.1310344827586207</v>
      </c>
      <c r="I257" s="107">
        <v>22</v>
      </c>
      <c r="J257" s="107">
        <v>92</v>
      </c>
      <c r="K257" s="107">
        <f t="shared" si="34"/>
        <v>0.2391304347826087</v>
      </c>
      <c r="L257" s="107">
        <v>36</v>
      </c>
      <c r="M257" s="107">
        <v>91</v>
      </c>
      <c r="N257" s="107">
        <f t="shared" si="35"/>
        <v>0.39560439560439559</v>
      </c>
      <c r="O257" s="107">
        <v>18</v>
      </c>
      <c r="P257" s="107">
        <v>86</v>
      </c>
      <c r="Q257" s="107">
        <f t="shared" si="36"/>
        <v>0.20930232558139536</v>
      </c>
      <c r="R257" s="107">
        <v>14</v>
      </c>
      <c r="S257" s="107">
        <v>111</v>
      </c>
      <c r="T257" s="107">
        <f t="shared" si="37"/>
        <v>0.12612612612612611</v>
      </c>
      <c r="U257" s="107">
        <v>26</v>
      </c>
      <c r="V257" s="107">
        <v>119</v>
      </c>
      <c r="W257" s="107">
        <f t="shared" si="38"/>
        <v>0.21848739495798319</v>
      </c>
      <c r="X257" s="107">
        <v>36</v>
      </c>
      <c r="Y257" s="107">
        <v>81</v>
      </c>
      <c r="Z257" s="107">
        <f t="shared" si="39"/>
        <v>0.44444444444444442</v>
      </c>
      <c r="AA257" s="107"/>
      <c r="AB257" s="107"/>
      <c r="AC257" s="107"/>
      <c r="AD257" s="344"/>
    </row>
    <row r="258" spans="2:30">
      <c r="B258" s="184">
        <v>52</v>
      </c>
      <c r="C258" s="107">
        <v>23</v>
      </c>
      <c r="D258" s="107">
        <v>114</v>
      </c>
      <c r="E258" s="107">
        <f t="shared" si="32"/>
        <v>0.20175438596491227</v>
      </c>
      <c r="F258" s="107">
        <v>31</v>
      </c>
      <c r="G258" s="107">
        <v>127</v>
      </c>
      <c r="H258" s="107">
        <f t="shared" si="33"/>
        <v>0.24409448818897639</v>
      </c>
      <c r="I258" s="107">
        <v>18</v>
      </c>
      <c r="J258" s="107">
        <v>114</v>
      </c>
      <c r="K258" s="107">
        <f t="shared" si="34"/>
        <v>0.15789473684210525</v>
      </c>
      <c r="L258" s="107">
        <v>33</v>
      </c>
      <c r="M258" s="107">
        <v>114</v>
      </c>
      <c r="N258" s="107">
        <f t="shared" si="35"/>
        <v>0.28947368421052633</v>
      </c>
      <c r="O258" s="107">
        <v>25</v>
      </c>
      <c r="P258" s="107">
        <v>123</v>
      </c>
      <c r="Q258" s="107">
        <f t="shared" si="36"/>
        <v>0.2032520325203252</v>
      </c>
      <c r="R258" s="107">
        <v>23</v>
      </c>
      <c r="S258" s="107">
        <v>74</v>
      </c>
      <c r="T258" s="107">
        <f t="shared" si="37"/>
        <v>0.3108108108108108</v>
      </c>
      <c r="U258" s="107">
        <v>18</v>
      </c>
      <c r="V258" s="107">
        <v>78</v>
      </c>
      <c r="W258" s="107">
        <f t="shared" si="38"/>
        <v>0.23076923076923078</v>
      </c>
      <c r="X258" s="107">
        <v>35</v>
      </c>
      <c r="Y258" s="107">
        <v>91</v>
      </c>
      <c r="Z258" s="107">
        <f t="shared" si="39"/>
        <v>0.38461538461538464</v>
      </c>
      <c r="AA258" s="107"/>
      <c r="AD258" s="344"/>
    </row>
    <row r="259" spans="2:30">
      <c r="B259" s="184">
        <v>53</v>
      </c>
      <c r="C259" s="107">
        <v>25</v>
      </c>
      <c r="D259" s="107">
        <v>102</v>
      </c>
      <c r="E259" s="107">
        <f t="shared" si="32"/>
        <v>0.24509803921568626</v>
      </c>
      <c r="F259" s="107">
        <v>7</v>
      </c>
      <c r="G259" s="107">
        <v>132</v>
      </c>
      <c r="H259" s="107">
        <f t="shared" si="33"/>
        <v>5.3030303030303032E-2</v>
      </c>
      <c r="I259" s="107">
        <v>32</v>
      </c>
      <c r="J259" s="107">
        <v>133</v>
      </c>
      <c r="K259" s="107">
        <f t="shared" si="34"/>
        <v>0.24060150375939848</v>
      </c>
      <c r="L259" s="107">
        <v>31</v>
      </c>
      <c r="M259" s="107">
        <v>73</v>
      </c>
      <c r="N259" s="107">
        <f t="shared" si="35"/>
        <v>0.42465753424657532</v>
      </c>
      <c r="O259" s="107">
        <v>25</v>
      </c>
      <c r="P259" s="107">
        <v>110</v>
      </c>
      <c r="Q259" s="107">
        <f t="shared" si="36"/>
        <v>0.22727272727272727</v>
      </c>
      <c r="R259" s="107">
        <v>19</v>
      </c>
      <c r="S259" s="107">
        <v>125</v>
      </c>
      <c r="T259" s="107">
        <f t="shared" si="37"/>
        <v>0.152</v>
      </c>
      <c r="U259" s="107">
        <v>31</v>
      </c>
      <c r="V259" s="107">
        <v>86</v>
      </c>
      <c r="W259" s="107">
        <f t="shared" si="38"/>
        <v>0.36046511627906974</v>
      </c>
      <c r="X259" s="107">
        <v>31</v>
      </c>
      <c r="Y259" s="107">
        <v>120</v>
      </c>
      <c r="Z259" s="107">
        <f t="shared" si="39"/>
        <v>0.25833333333333336</v>
      </c>
      <c r="AA259" s="107"/>
      <c r="AD259" s="344"/>
    </row>
    <row r="260" spans="2:30">
      <c r="B260" s="184">
        <v>54</v>
      </c>
      <c r="C260" s="107">
        <v>26</v>
      </c>
      <c r="D260" s="107">
        <v>121</v>
      </c>
      <c r="E260" s="107">
        <f t="shared" si="32"/>
        <v>0.21487603305785125</v>
      </c>
      <c r="F260" s="107">
        <v>20</v>
      </c>
      <c r="G260" s="107">
        <v>128</v>
      </c>
      <c r="H260" s="107">
        <f t="shared" si="33"/>
        <v>0.15625</v>
      </c>
      <c r="I260" s="107">
        <v>31</v>
      </c>
      <c r="J260" s="107">
        <v>107</v>
      </c>
      <c r="K260" s="107">
        <f t="shared" si="34"/>
        <v>0.28971962616822428</v>
      </c>
      <c r="L260" s="107">
        <v>28</v>
      </c>
      <c r="M260" s="107">
        <v>107</v>
      </c>
      <c r="N260" s="107">
        <f t="shared" si="35"/>
        <v>0.26168224299065418</v>
      </c>
      <c r="O260" s="107">
        <v>31</v>
      </c>
      <c r="P260" s="107">
        <v>122</v>
      </c>
      <c r="Q260" s="107">
        <f t="shared" si="36"/>
        <v>0.25409836065573771</v>
      </c>
      <c r="R260" s="107">
        <v>14</v>
      </c>
      <c r="S260" s="107">
        <v>146</v>
      </c>
      <c r="T260" s="107">
        <f t="shared" si="37"/>
        <v>9.5890410958904104E-2</v>
      </c>
      <c r="U260" s="107">
        <v>20</v>
      </c>
      <c r="V260" s="107">
        <v>107</v>
      </c>
      <c r="W260" s="107">
        <f t="shared" si="38"/>
        <v>0.18691588785046728</v>
      </c>
      <c r="X260" s="107">
        <v>19</v>
      </c>
      <c r="Y260" s="107">
        <v>108</v>
      </c>
      <c r="Z260" s="107">
        <f t="shared" si="39"/>
        <v>0.17592592592592593</v>
      </c>
      <c r="AA260" s="107"/>
      <c r="AD260" s="344"/>
    </row>
    <row r="261" spans="2:30">
      <c r="B261" s="184">
        <v>55</v>
      </c>
      <c r="C261" s="107">
        <v>23</v>
      </c>
      <c r="D261" s="107">
        <v>106</v>
      </c>
      <c r="E261" s="107">
        <f t="shared" si="32"/>
        <v>0.21698113207547171</v>
      </c>
      <c r="F261" s="107">
        <v>18</v>
      </c>
      <c r="G261" s="107">
        <v>114</v>
      </c>
      <c r="H261" s="107">
        <f t="shared" si="33"/>
        <v>0.15789473684210525</v>
      </c>
      <c r="I261" s="107">
        <v>11</v>
      </c>
      <c r="J261" s="107">
        <v>98</v>
      </c>
      <c r="K261" s="107">
        <f t="shared" si="34"/>
        <v>0.11224489795918367</v>
      </c>
      <c r="L261" s="107">
        <v>33</v>
      </c>
      <c r="M261" s="107">
        <v>124</v>
      </c>
      <c r="N261" s="107">
        <f t="shared" si="35"/>
        <v>0.2661290322580645</v>
      </c>
      <c r="O261" s="107">
        <v>20</v>
      </c>
      <c r="P261" s="107">
        <v>90</v>
      </c>
      <c r="Q261" s="107">
        <f t="shared" si="36"/>
        <v>0.22222222222222221</v>
      </c>
      <c r="R261" s="107">
        <v>20</v>
      </c>
      <c r="S261" s="107">
        <v>131</v>
      </c>
      <c r="T261" s="107">
        <f t="shared" si="37"/>
        <v>0.15267175572519084</v>
      </c>
      <c r="U261" s="107">
        <v>28</v>
      </c>
      <c r="V261" s="107">
        <v>136</v>
      </c>
      <c r="W261" s="107">
        <f t="shared" si="38"/>
        <v>0.20588235294117646</v>
      </c>
      <c r="X261" s="107">
        <v>26</v>
      </c>
      <c r="Y261" s="107">
        <v>90</v>
      </c>
      <c r="Z261" s="107">
        <f t="shared" si="39"/>
        <v>0.28888888888888886</v>
      </c>
      <c r="AA261" s="107"/>
      <c r="AD261" s="344"/>
    </row>
    <row r="262" spans="2:30">
      <c r="B262" s="184">
        <v>56</v>
      </c>
      <c r="C262" s="107">
        <v>26</v>
      </c>
      <c r="D262" s="107">
        <v>125</v>
      </c>
      <c r="E262" s="107">
        <f t="shared" si="32"/>
        <v>0.20799999999999999</v>
      </c>
      <c r="F262" s="107">
        <v>25</v>
      </c>
      <c r="G262" s="107">
        <v>160</v>
      </c>
      <c r="H262" s="107">
        <f t="shared" si="33"/>
        <v>0.15625</v>
      </c>
      <c r="I262" s="107">
        <v>28</v>
      </c>
      <c r="J262" s="107">
        <v>117</v>
      </c>
      <c r="K262" s="107">
        <f t="shared" si="34"/>
        <v>0.23931623931623933</v>
      </c>
      <c r="L262" s="107">
        <v>23</v>
      </c>
      <c r="M262" s="107">
        <v>82</v>
      </c>
      <c r="N262" s="107">
        <f t="shared" si="35"/>
        <v>0.28048780487804881</v>
      </c>
      <c r="O262" s="107">
        <v>19</v>
      </c>
      <c r="P262" s="107">
        <v>143</v>
      </c>
      <c r="Q262" s="107">
        <f t="shared" si="36"/>
        <v>0.13286713286713286</v>
      </c>
      <c r="R262" s="107">
        <v>20</v>
      </c>
      <c r="S262" s="107">
        <v>61</v>
      </c>
      <c r="T262" s="107">
        <f t="shared" si="37"/>
        <v>0.32786885245901637</v>
      </c>
      <c r="U262" s="107">
        <v>19</v>
      </c>
      <c r="V262" s="107">
        <v>115</v>
      </c>
      <c r="W262" s="107">
        <f t="shared" si="38"/>
        <v>0.16521739130434782</v>
      </c>
      <c r="X262" s="107">
        <v>31</v>
      </c>
      <c r="Y262" s="107">
        <v>120</v>
      </c>
      <c r="Z262" s="107">
        <f t="shared" si="39"/>
        <v>0.25833333333333336</v>
      </c>
      <c r="AA262" s="107"/>
      <c r="AD262" s="344"/>
    </row>
    <row r="263" spans="2:30">
      <c r="B263" s="184">
        <v>57</v>
      </c>
      <c r="C263" s="107">
        <v>18</v>
      </c>
      <c r="D263" s="107">
        <v>90</v>
      </c>
      <c r="E263" s="107">
        <f t="shared" si="32"/>
        <v>0.2</v>
      </c>
      <c r="F263" s="107">
        <v>31</v>
      </c>
      <c r="G263" s="107">
        <v>97</v>
      </c>
      <c r="H263" s="107">
        <f t="shared" si="33"/>
        <v>0.31958762886597936</v>
      </c>
      <c r="I263" s="107">
        <v>26</v>
      </c>
      <c r="J263" s="107">
        <v>112</v>
      </c>
      <c r="K263" s="107">
        <f t="shared" si="34"/>
        <v>0.23214285714285715</v>
      </c>
      <c r="L263" s="107">
        <v>35</v>
      </c>
      <c r="M263" s="107">
        <v>111</v>
      </c>
      <c r="N263" s="107">
        <f t="shared" si="35"/>
        <v>0.31531531531531531</v>
      </c>
      <c r="O263" s="107">
        <v>18</v>
      </c>
      <c r="P263" s="107">
        <v>74</v>
      </c>
      <c r="Q263" s="107">
        <f t="shared" si="36"/>
        <v>0.24324324324324326</v>
      </c>
      <c r="R263" s="107">
        <v>32</v>
      </c>
      <c r="S263" s="107">
        <v>107</v>
      </c>
      <c r="T263" s="107">
        <f t="shared" si="37"/>
        <v>0.29906542056074764</v>
      </c>
      <c r="U263" s="107">
        <v>28</v>
      </c>
      <c r="V263" s="107">
        <v>151</v>
      </c>
      <c r="W263" s="107">
        <f t="shared" si="38"/>
        <v>0.18543046357615894</v>
      </c>
      <c r="X263" s="107">
        <v>31</v>
      </c>
      <c r="Y263" s="107">
        <v>130</v>
      </c>
      <c r="Z263" s="107">
        <f t="shared" si="39"/>
        <v>0.23846153846153847</v>
      </c>
      <c r="AA263" s="107"/>
      <c r="AB263" s="352"/>
      <c r="AC263" s="379" t="s">
        <v>333</v>
      </c>
      <c r="AD263" s="380"/>
    </row>
    <row r="264" spans="2:30">
      <c r="B264" s="184">
        <v>58</v>
      </c>
      <c r="C264" s="107">
        <v>28</v>
      </c>
      <c r="D264" s="107">
        <v>129</v>
      </c>
      <c r="E264" s="107">
        <f t="shared" si="32"/>
        <v>0.21705426356589147</v>
      </c>
      <c r="F264" s="107">
        <v>23</v>
      </c>
      <c r="G264" s="107">
        <v>79</v>
      </c>
      <c r="H264" s="107">
        <f t="shared" si="33"/>
        <v>0.29113924050632911</v>
      </c>
      <c r="I264" s="107">
        <v>25</v>
      </c>
      <c r="J264" s="107">
        <v>109</v>
      </c>
      <c r="K264" s="107">
        <f t="shared" si="34"/>
        <v>0.22935779816513763</v>
      </c>
      <c r="L264" s="107">
        <v>23</v>
      </c>
      <c r="M264" s="107">
        <v>84</v>
      </c>
      <c r="N264" s="107">
        <f t="shared" si="35"/>
        <v>0.27380952380952384</v>
      </c>
      <c r="O264" s="107">
        <v>32</v>
      </c>
      <c r="P264" s="107">
        <v>79</v>
      </c>
      <c r="Q264" s="107">
        <f t="shared" si="36"/>
        <v>0.4050632911392405</v>
      </c>
      <c r="R264" s="107">
        <v>26</v>
      </c>
      <c r="S264" s="107">
        <v>63</v>
      </c>
      <c r="T264" s="107">
        <f t="shared" si="37"/>
        <v>0.41269841269841268</v>
      </c>
      <c r="U264" s="107">
        <v>26</v>
      </c>
      <c r="V264" s="107">
        <v>94</v>
      </c>
      <c r="W264" s="107">
        <f t="shared" si="38"/>
        <v>0.27659574468085107</v>
      </c>
      <c r="X264" s="107">
        <v>31</v>
      </c>
      <c r="Y264" s="107">
        <v>99</v>
      </c>
      <c r="Z264" s="107">
        <f t="shared" si="39"/>
        <v>0.31313131313131315</v>
      </c>
      <c r="AA264" s="107"/>
      <c r="AB264" s="352"/>
      <c r="AC264" s="352" t="s">
        <v>16</v>
      </c>
      <c r="AD264" s="353" t="s">
        <v>17</v>
      </c>
    </row>
    <row r="265" spans="2:30">
      <c r="B265" s="184">
        <v>59</v>
      </c>
      <c r="C265" s="107">
        <v>25</v>
      </c>
      <c r="D265" s="107">
        <v>121</v>
      </c>
      <c r="E265" s="107">
        <f t="shared" si="32"/>
        <v>0.20661157024793389</v>
      </c>
      <c r="F265" s="107">
        <v>25</v>
      </c>
      <c r="G265" s="107">
        <v>145</v>
      </c>
      <c r="H265" s="107">
        <f t="shared" si="33"/>
        <v>0.17241379310344829</v>
      </c>
      <c r="I265" s="107">
        <v>28</v>
      </c>
      <c r="J265" s="107">
        <v>114</v>
      </c>
      <c r="K265" s="107">
        <f t="shared" si="34"/>
        <v>0.24561403508771928</v>
      </c>
      <c r="L265" s="107">
        <v>23</v>
      </c>
      <c r="M265" s="107">
        <v>90</v>
      </c>
      <c r="N265" s="107">
        <f t="shared" si="35"/>
        <v>0.25555555555555554</v>
      </c>
      <c r="O265" s="107">
        <v>13</v>
      </c>
      <c r="P265" s="107">
        <v>116</v>
      </c>
      <c r="Q265" s="107">
        <f t="shared" si="36"/>
        <v>0.11206896551724138</v>
      </c>
      <c r="R265" s="107">
        <v>28</v>
      </c>
      <c r="S265" s="107">
        <v>75</v>
      </c>
      <c r="T265" s="107">
        <f t="shared" si="37"/>
        <v>0.37333333333333335</v>
      </c>
      <c r="U265" s="107">
        <v>23</v>
      </c>
      <c r="V265" s="107">
        <v>121</v>
      </c>
      <c r="W265" s="107">
        <f t="shared" si="38"/>
        <v>0.19008264462809918</v>
      </c>
      <c r="X265" s="107">
        <v>18</v>
      </c>
      <c r="Y265" s="107">
        <v>90</v>
      </c>
      <c r="Z265" s="107">
        <f t="shared" si="39"/>
        <v>0.2</v>
      </c>
      <c r="AA265" s="107"/>
      <c r="AB265" s="352" t="s">
        <v>21</v>
      </c>
      <c r="AC265" s="352">
        <v>0.2245066548836149</v>
      </c>
      <c r="AD265" s="353">
        <v>6.8836231612560781E-3</v>
      </c>
    </row>
    <row r="266" spans="2:30">
      <c r="B266" s="184">
        <v>60</v>
      </c>
      <c r="C266" s="107">
        <v>20</v>
      </c>
      <c r="D266" s="107">
        <v>107</v>
      </c>
      <c r="E266" s="107">
        <f t="shared" si="32"/>
        <v>0.18691588785046728</v>
      </c>
      <c r="F266" s="107">
        <v>26</v>
      </c>
      <c r="G266" s="107">
        <v>83</v>
      </c>
      <c r="H266" s="107">
        <f t="shared" si="33"/>
        <v>0.31325301204819278</v>
      </c>
      <c r="I266" s="107">
        <v>32</v>
      </c>
      <c r="J266" s="107">
        <v>128</v>
      </c>
      <c r="K266" s="107">
        <f t="shared" si="34"/>
        <v>0.25</v>
      </c>
      <c r="L266" s="107">
        <v>28</v>
      </c>
      <c r="M266" s="107">
        <v>96</v>
      </c>
      <c r="N266" s="107">
        <f t="shared" si="35"/>
        <v>0.29166666666666669</v>
      </c>
      <c r="O266" s="107">
        <v>20</v>
      </c>
      <c r="P266" s="107">
        <v>102</v>
      </c>
      <c r="Q266" s="107">
        <f t="shared" si="36"/>
        <v>0.19607843137254902</v>
      </c>
      <c r="R266" s="107">
        <v>13</v>
      </c>
      <c r="S266" s="107">
        <v>151</v>
      </c>
      <c r="T266" s="107">
        <f t="shared" si="37"/>
        <v>8.6092715231788075E-2</v>
      </c>
      <c r="U266" s="107">
        <v>28</v>
      </c>
      <c r="V266" s="107">
        <v>90</v>
      </c>
      <c r="W266" s="107">
        <f t="shared" si="38"/>
        <v>0.31111111111111112</v>
      </c>
      <c r="X266" s="107">
        <v>23</v>
      </c>
      <c r="Y266" s="107">
        <v>125</v>
      </c>
      <c r="Z266" s="107">
        <f t="shared" si="39"/>
        <v>0.184</v>
      </c>
      <c r="AA266" s="107"/>
      <c r="AB266" s="352" t="s">
        <v>25</v>
      </c>
      <c r="AC266" s="352">
        <v>0.2145878941240365</v>
      </c>
      <c r="AD266" s="353">
        <v>8.9230968766806137E-3</v>
      </c>
    </row>
    <row r="267" spans="2:30">
      <c r="B267" s="184">
        <v>61</v>
      </c>
      <c r="C267" s="107">
        <v>19</v>
      </c>
      <c r="D267" s="107">
        <v>122</v>
      </c>
      <c r="E267" s="107">
        <f t="shared" si="32"/>
        <v>0.15573770491803279</v>
      </c>
      <c r="F267" s="107">
        <v>26</v>
      </c>
      <c r="G267" s="107">
        <v>88</v>
      </c>
      <c r="H267" s="107">
        <f t="shared" si="33"/>
        <v>0.29545454545454547</v>
      </c>
      <c r="I267" s="107">
        <v>22</v>
      </c>
      <c r="J267" s="107">
        <v>123</v>
      </c>
      <c r="K267" s="107">
        <f t="shared" si="34"/>
        <v>0.17886178861788618</v>
      </c>
      <c r="L267" s="107">
        <v>20</v>
      </c>
      <c r="M267" s="107">
        <v>102</v>
      </c>
      <c r="N267" s="107">
        <f t="shared" si="35"/>
        <v>0.19607843137254902</v>
      </c>
      <c r="O267" s="107">
        <v>9</v>
      </c>
      <c r="P267" s="107">
        <v>128</v>
      </c>
      <c r="Q267" s="107">
        <f t="shared" si="36"/>
        <v>7.03125E-2</v>
      </c>
      <c r="R267" s="107">
        <v>37</v>
      </c>
      <c r="S267" s="107">
        <v>122</v>
      </c>
      <c r="T267" s="107">
        <f t="shared" si="37"/>
        <v>0.30327868852459017</v>
      </c>
      <c r="U267" s="107">
        <v>36</v>
      </c>
      <c r="V267" s="107">
        <v>137</v>
      </c>
      <c r="W267" s="107">
        <f t="shared" si="38"/>
        <v>0.26277372262773724</v>
      </c>
      <c r="X267" s="107">
        <v>20</v>
      </c>
      <c r="Y267" s="107">
        <v>120</v>
      </c>
      <c r="Z267" s="107">
        <f t="shared" si="39"/>
        <v>0.16666666666666666</v>
      </c>
      <c r="AA267" s="107"/>
      <c r="AB267" s="352" t="s">
        <v>22</v>
      </c>
      <c r="AC267" s="352">
        <v>0.21760502681585764</v>
      </c>
      <c r="AD267" s="353">
        <v>5.7702155342676809E-3</v>
      </c>
    </row>
    <row r="268" spans="2:30">
      <c r="B268" s="184">
        <v>62</v>
      </c>
      <c r="C268" s="107">
        <v>20</v>
      </c>
      <c r="D268" s="107">
        <v>87</v>
      </c>
      <c r="E268" s="107">
        <f t="shared" si="32"/>
        <v>0.22988505747126436</v>
      </c>
      <c r="F268" s="107">
        <v>23</v>
      </c>
      <c r="G268" s="107">
        <v>138</v>
      </c>
      <c r="H268" s="107">
        <f t="shared" si="33"/>
        <v>0.16666666666666666</v>
      </c>
      <c r="I268" s="107">
        <v>28</v>
      </c>
      <c r="J268" s="107">
        <v>121</v>
      </c>
      <c r="K268" s="107">
        <f t="shared" si="34"/>
        <v>0.23140495867768596</v>
      </c>
      <c r="L268" s="107">
        <v>23</v>
      </c>
      <c r="M268" s="107">
        <v>87</v>
      </c>
      <c r="N268" s="107">
        <f t="shared" si="35"/>
        <v>0.26436781609195403</v>
      </c>
      <c r="O268" s="107">
        <v>25</v>
      </c>
      <c r="P268" s="107">
        <v>87</v>
      </c>
      <c r="Q268" s="107">
        <f t="shared" si="36"/>
        <v>0.28735632183908044</v>
      </c>
      <c r="R268" s="107">
        <v>20</v>
      </c>
      <c r="S268" s="107">
        <v>116</v>
      </c>
      <c r="T268" s="107">
        <f t="shared" si="37"/>
        <v>0.17241379310344829</v>
      </c>
      <c r="U268" s="107">
        <v>28</v>
      </c>
      <c r="V268" s="107">
        <v>130</v>
      </c>
      <c r="W268" s="107">
        <f t="shared" si="38"/>
        <v>0.2153846153846154</v>
      </c>
      <c r="X268" s="107">
        <v>18</v>
      </c>
      <c r="Y268" s="107">
        <v>112</v>
      </c>
      <c r="Z268" s="107">
        <f t="shared" si="39"/>
        <v>0.16071428571428573</v>
      </c>
      <c r="AA268" s="107"/>
      <c r="AB268" s="352" t="s">
        <v>26</v>
      </c>
      <c r="AC268" s="352">
        <v>0.23869205887439571</v>
      </c>
      <c r="AD268" s="353">
        <v>5.1255206723904087E-3</v>
      </c>
    </row>
    <row r="269" spans="2:30">
      <c r="B269" s="184">
        <v>63</v>
      </c>
      <c r="C269" s="107">
        <v>33</v>
      </c>
      <c r="D269" s="107">
        <v>104</v>
      </c>
      <c r="E269" s="107">
        <f t="shared" si="32"/>
        <v>0.31730769230769229</v>
      </c>
      <c r="F269" s="107">
        <v>20</v>
      </c>
      <c r="G269" s="107">
        <v>141</v>
      </c>
      <c r="H269" s="107">
        <f t="shared" si="33"/>
        <v>0.14184397163120568</v>
      </c>
      <c r="I269" s="107">
        <v>18</v>
      </c>
      <c r="J269" s="107">
        <v>95</v>
      </c>
      <c r="K269" s="107">
        <f t="shared" si="34"/>
        <v>0.18947368421052632</v>
      </c>
      <c r="L269" s="107">
        <v>26</v>
      </c>
      <c r="M269" s="107">
        <v>90</v>
      </c>
      <c r="N269" s="107">
        <f t="shared" si="35"/>
        <v>0.28888888888888886</v>
      </c>
      <c r="O269" s="107">
        <v>26</v>
      </c>
      <c r="P269" s="107">
        <v>116</v>
      </c>
      <c r="Q269" s="107">
        <f t="shared" si="36"/>
        <v>0.22413793103448276</v>
      </c>
      <c r="R269" s="107">
        <v>19</v>
      </c>
      <c r="S269" s="107">
        <v>85</v>
      </c>
      <c r="T269" s="107">
        <f t="shared" si="37"/>
        <v>0.22352941176470589</v>
      </c>
      <c r="U269" s="107">
        <v>32</v>
      </c>
      <c r="V269" s="107">
        <v>107</v>
      </c>
      <c r="W269" s="107">
        <f t="shared" si="38"/>
        <v>0.29906542056074764</v>
      </c>
      <c r="X269" s="107">
        <v>26</v>
      </c>
      <c r="Y269" s="107">
        <v>65</v>
      </c>
      <c r="Z269" s="107">
        <f t="shared" si="39"/>
        <v>0.4</v>
      </c>
      <c r="AA269" s="107"/>
      <c r="AB269" s="352" t="s">
        <v>23</v>
      </c>
      <c r="AC269" s="352">
        <v>0.22583201978556652</v>
      </c>
      <c r="AD269" s="353">
        <v>7.5314766107650102E-3</v>
      </c>
    </row>
    <row r="270" spans="2:30">
      <c r="B270" s="184">
        <v>64</v>
      </c>
      <c r="C270" s="107">
        <v>31</v>
      </c>
      <c r="D270" s="107">
        <v>149</v>
      </c>
      <c r="E270" s="107">
        <f t="shared" si="32"/>
        <v>0.20805369127516779</v>
      </c>
      <c r="F270" s="107">
        <v>14</v>
      </c>
      <c r="G270" s="107">
        <v>136</v>
      </c>
      <c r="H270" s="107">
        <f t="shared" si="33"/>
        <v>0.10294117647058823</v>
      </c>
      <c r="I270" s="107">
        <v>14</v>
      </c>
      <c r="J270" s="107">
        <v>97</v>
      </c>
      <c r="K270" s="107">
        <f t="shared" si="34"/>
        <v>0.14432989690721648</v>
      </c>
      <c r="L270" s="107">
        <v>23</v>
      </c>
      <c r="M270" s="107">
        <v>86</v>
      </c>
      <c r="N270" s="107">
        <f t="shared" si="35"/>
        <v>0.26744186046511625</v>
      </c>
      <c r="O270" s="107">
        <v>19</v>
      </c>
      <c r="P270" s="107">
        <v>86</v>
      </c>
      <c r="Q270" s="107">
        <f t="shared" si="36"/>
        <v>0.22093023255813954</v>
      </c>
      <c r="R270" s="107">
        <v>18</v>
      </c>
      <c r="S270" s="107">
        <v>90</v>
      </c>
      <c r="T270" s="107">
        <f t="shared" si="37"/>
        <v>0.2</v>
      </c>
      <c r="U270" s="107">
        <v>33</v>
      </c>
      <c r="V270" s="107">
        <v>121</v>
      </c>
      <c r="W270" s="107">
        <f t="shared" si="38"/>
        <v>0.27272727272727271</v>
      </c>
      <c r="X270" s="107">
        <v>37</v>
      </c>
      <c r="Y270" s="107">
        <v>121</v>
      </c>
      <c r="Z270" s="107">
        <f t="shared" si="39"/>
        <v>0.30578512396694213</v>
      </c>
      <c r="AA270" s="107"/>
      <c r="AB270" s="352" t="s">
        <v>27</v>
      </c>
      <c r="AC270" s="352">
        <v>0.23795791471986374</v>
      </c>
      <c r="AD270" s="353">
        <v>8.9823648660609899E-3</v>
      </c>
    </row>
    <row r="271" spans="2:30">
      <c r="B271" s="184">
        <v>65</v>
      </c>
      <c r="C271" s="107">
        <v>26</v>
      </c>
      <c r="D271" s="107">
        <v>109</v>
      </c>
      <c r="E271" s="107">
        <f t="shared" ref="E271:E302" si="40">C271/D271</f>
        <v>0.23853211009174313</v>
      </c>
      <c r="F271" s="107">
        <v>7</v>
      </c>
      <c r="G271" s="107">
        <v>144</v>
      </c>
      <c r="H271" s="107">
        <f t="shared" ref="H271:H288" si="41">F271/G271</f>
        <v>4.8611111111111112E-2</v>
      </c>
      <c r="I271" s="107">
        <v>31</v>
      </c>
      <c r="J271" s="107">
        <v>129</v>
      </c>
      <c r="K271" s="107">
        <f t="shared" ref="K271:K286" si="42">I271/J271</f>
        <v>0.24031007751937986</v>
      </c>
      <c r="L271" s="107">
        <v>33</v>
      </c>
      <c r="M271" s="107">
        <v>81</v>
      </c>
      <c r="N271" s="107">
        <f t="shared" ref="N271:N302" si="43">L271/M271</f>
        <v>0.40740740740740738</v>
      </c>
      <c r="O271" s="107">
        <v>20</v>
      </c>
      <c r="P271" s="107">
        <v>144</v>
      </c>
      <c r="Q271" s="107">
        <f t="shared" ref="Q271:Q302" si="44">O271/P271</f>
        <v>0.1388888888888889</v>
      </c>
      <c r="R271" s="107">
        <v>26</v>
      </c>
      <c r="S271" s="107">
        <v>49</v>
      </c>
      <c r="T271" s="107">
        <f t="shared" ref="T271:T302" si="45">R271/S271</f>
        <v>0.53061224489795922</v>
      </c>
      <c r="U271" s="107">
        <v>28</v>
      </c>
      <c r="V271" s="107">
        <v>87</v>
      </c>
      <c r="W271" s="107">
        <f t="shared" ref="W271:W289" si="46">U271/V271</f>
        <v>0.32183908045977011</v>
      </c>
      <c r="X271" s="107">
        <v>26</v>
      </c>
      <c r="Y271" s="107">
        <v>108</v>
      </c>
      <c r="Z271" s="107">
        <f t="shared" ref="Z271:Z302" si="47">X271/Y271</f>
        <v>0.24074074074074073</v>
      </c>
      <c r="AA271" s="107"/>
      <c r="AB271" s="352" t="s">
        <v>24</v>
      </c>
      <c r="AC271" s="352">
        <v>0.2355865900534658</v>
      </c>
      <c r="AD271" s="353">
        <v>7.9354270966249044E-3</v>
      </c>
    </row>
    <row r="272" spans="2:30">
      <c r="B272" s="184">
        <v>66</v>
      </c>
      <c r="C272" s="107">
        <v>13</v>
      </c>
      <c r="D272" s="107">
        <v>90</v>
      </c>
      <c r="E272" s="107">
        <f t="shared" si="40"/>
        <v>0.14444444444444443</v>
      </c>
      <c r="F272" s="107">
        <v>14</v>
      </c>
      <c r="G272" s="107">
        <v>116</v>
      </c>
      <c r="H272" s="107">
        <f t="shared" si="41"/>
        <v>0.1206896551724138</v>
      </c>
      <c r="I272" s="107">
        <v>29</v>
      </c>
      <c r="J272" s="107">
        <v>145</v>
      </c>
      <c r="K272" s="107">
        <f t="shared" si="42"/>
        <v>0.2</v>
      </c>
      <c r="L272" s="107">
        <v>20</v>
      </c>
      <c r="M272" s="107">
        <v>103</v>
      </c>
      <c r="N272" s="107">
        <f t="shared" si="43"/>
        <v>0.1941747572815534</v>
      </c>
      <c r="O272" s="107">
        <v>23</v>
      </c>
      <c r="P272" s="107">
        <v>106</v>
      </c>
      <c r="Q272" s="107">
        <f t="shared" si="44"/>
        <v>0.21698113207547171</v>
      </c>
      <c r="R272" s="107">
        <v>23</v>
      </c>
      <c r="S272" s="107">
        <v>121</v>
      </c>
      <c r="T272" s="107">
        <f t="shared" si="45"/>
        <v>0.19008264462809918</v>
      </c>
      <c r="U272" s="107">
        <v>23</v>
      </c>
      <c r="V272" s="107">
        <v>103</v>
      </c>
      <c r="W272" s="107">
        <f t="shared" si="46"/>
        <v>0.22330097087378642</v>
      </c>
      <c r="X272" s="107">
        <v>28</v>
      </c>
      <c r="Y272" s="107">
        <v>138</v>
      </c>
      <c r="Z272" s="107">
        <f t="shared" si="47"/>
        <v>0.20289855072463769</v>
      </c>
      <c r="AA272" s="107"/>
      <c r="AB272" s="352" t="s">
        <v>28</v>
      </c>
      <c r="AC272" s="352">
        <v>0.24239535981046945</v>
      </c>
      <c r="AD272" s="353">
        <v>6.6301502951104279E-3</v>
      </c>
    </row>
    <row r="273" spans="2:30">
      <c r="B273" s="184">
        <v>67</v>
      </c>
      <c r="C273" s="107">
        <v>33</v>
      </c>
      <c r="D273" s="107">
        <v>89</v>
      </c>
      <c r="E273" s="107">
        <f t="shared" si="40"/>
        <v>0.3707865168539326</v>
      </c>
      <c r="F273" s="107">
        <v>33</v>
      </c>
      <c r="G273" s="107">
        <v>128</v>
      </c>
      <c r="H273" s="107">
        <f t="shared" si="41"/>
        <v>0.2578125</v>
      </c>
      <c r="I273" s="107">
        <v>13</v>
      </c>
      <c r="J273" s="107">
        <v>122</v>
      </c>
      <c r="K273" s="107">
        <f t="shared" si="42"/>
        <v>0.10655737704918032</v>
      </c>
      <c r="L273" s="107">
        <v>23</v>
      </c>
      <c r="M273" s="107">
        <v>103</v>
      </c>
      <c r="N273" s="107">
        <f t="shared" si="43"/>
        <v>0.22330097087378642</v>
      </c>
      <c r="O273" s="107">
        <v>19</v>
      </c>
      <c r="P273" s="107">
        <v>119</v>
      </c>
      <c r="Q273" s="107">
        <f t="shared" si="44"/>
        <v>0.15966386554621848</v>
      </c>
      <c r="R273" s="107">
        <v>28</v>
      </c>
      <c r="S273" s="107">
        <v>121</v>
      </c>
      <c r="T273" s="107">
        <f t="shared" si="45"/>
        <v>0.23140495867768596</v>
      </c>
      <c r="U273" s="107">
        <v>26</v>
      </c>
      <c r="V273" s="107">
        <v>90</v>
      </c>
      <c r="W273" s="107">
        <f t="shared" si="46"/>
        <v>0.28888888888888886</v>
      </c>
      <c r="X273" s="107">
        <v>26</v>
      </c>
      <c r="Y273" s="107">
        <v>146</v>
      </c>
      <c r="Z273" s="107">
        <f t="shared" si="47"/>
        <v>0.17808219178082191</v>
      </c>
      <c r="AA273" s="107"/>
      <c r="AB273" s="107"/>
      <c r="AC273" s="107"/>
      <c r="AD273" s="344"/>
    </row>
    <row r="274" spans="2:30">
      <c r="B274" s="184">
        <v>68</v>
      </c>
      <c r="C274" s="107">
        <v>31</v>
      </c>
      <c r="D274" s="107">
        <v>84</v>
      </c>
      <c r="E274" s="107">
        <f t="shared" si="40"/>
        <v>0.36904761904761907</v>
      </c>
      <c r="F274" s="107">
        <v>23</v>
      </c>
      <c r="G274" s="107">
        <v>113</v>
      </c>
      <c r="H274" s="107">
        <f t="shared" si="41"/>
        <v>0.20353982300884957</v>
      </c>
      <c r="I274" s="107">
        <v>26</v>
      </c>
      <c r="J274" s="107">
        <v>121</v>
      </c>
      <c r="K274" s="107">
        <f t="shared" si="42"/>
        <v>0.21487603305785125</v>
      </c>
      <c r="L274" s="107">
        <v>20</v>
      </c>
      <c r="M274" s="107">
        <v>85</v>
      </c>
      <c r="N274" s="107">
        <f t="shared" si="43"/>
        <v>0.23529411764705882</v>
      </c>
      <c r="O274" s="107">
        <v>7</v>
      </c>
      <c r="P274" s="107">
        <v>121</v>
      </c>
      <c r="Q274" s="107">
        <f t="shared" si="44"/>
        <v>5.7851239669421489E-2</v>
      </c>
      <c r="R274" s="107">
        <v>28</v>
      </c>
      <c r="S274" s="107">
        <v>93</v>
      </c>
      <c r="T274" s="107">
        <f t="shared" si="45"/>
        <v>0.30107526881720431</v>
      </c>
      <c r="U274" s="107">
        <v>20</v>
      </c>
      <c r="V274" s="107">
        <v>106</v>
      </c>
      <c r="W274" s="107">
        <f t="shared" si="46"/>
        <v>0.18867924528301888</v>
      </c>
      <c r="X274" s="107">
        <v>28</v>
      </c>
      <c r="Y274" s="107">
        <v>56</v>
      </c>
      <c r="Z274" s="107">
        <f t="shared" si="47"/>
        <v>0.5</v>
      </c>
      <c r="AA274" s="107"/>
      <c r="AB274" s="107"/>
      <c r="AC274" s="107"/>
      <c r="AD274" s="344"/>
    </row>
    <row r="275" spans="2:30">
      <c r="B275" s="184">
        <v>69</v>
      </c>
      <c r="C275" s="107">
        <v>23</v>
      </c>
      <c r="D275" s="107">
        <v>137</v>
      </c>
      <c r="E275" s="107">
        <f t="shared" si="40"/>
        <v>0.16788321167883211</v>
      </c>
      <c r="F275" s="107">
        <v>23</v>
      </c>
      <c r="G275" s="107">
        <v>96</v>
      </c>
      <c r="H275" s="107">
        <f t="shared" si="41"/>
        <v>0.23958333333333334</v>
      </c>
      <c r="I275" s="107">
        <v>32</v>
      </c>
      <c r="J275" s="107">
        <v>134</v>
      </c>
      <c r="K275" s="107">
        <f t="shared" si="42"/>
        <v>0.23880597014925373</v>
      </c>
      <c r="L275" s="107">
        <v>26</v>
      </c>
      <c r="M275" s="107">
        <v>97</v>
      </c>
      <c r="N275" s="107">
        <f t="shared" si="43"/>
        <v>0.26804123711340205</v>
      </c>
      <c r="O275" s="107">
        <v>23</v>
      </c>
      <c r="P275" s="107">
        <v>121</v>
      </c>
      <c r="Q275" s="107">
        <f t="shared" si="44"/>
        <v>0.19008264462809918</v>
      </c>
      <c r="R275" s="107">
        <v>37</v>
      </c>
      <c r="S275" s="107">
        <v>115</v>
      </c>
      <c r="T275" s="107">
        <f t="shared" si="45"/>
        <v>0.32173913043478258</v>
      </c>
      <c r="U275" s="107">
        <v>19</v>
      </c>
      <c r="V275" s="107">
        <v>87</v>
      </c>
      <c r="W275" s="107">
        <f t="shared" si="46"/>
        <v>0.21839080459770116</v>
      </c>
      <c r="X275" s="107">
        <v>31</v>
      </c>
      <c r="Y275" s="107">
        <v>138</v>
      </c>
      <c r="Z275" s="107">
        <f t="shared" si="47"/>
        <v>0.22463768115942029</v>
      </c>
      <c r="AA275" s="107"/>
      <c r="AB275" s="107"/>
      <c r="AC275" s="107"/>
      <c r="AD275" s="344"/>
    </row>
    <row r="276" spans="2:30">
      <c r="B276" s="184">
        <v>70</v>
      </c>
      <c r="C276" s="107">
        <v>28</v>
      </c>
      <c r="D276" s="107">
        <v>88</v>
      </c>
      <c r="E276" s="107">
        <f t="shared" si="40"/>
        <v>0.31818181818181818</v>
      </c>
      <c r="F276" s="107">
        <v>26</v>
      </c>
      <c r="G276" s="107">
        <v>147</v>
      </c>
      <c r="H276" s="107">
        <f t="shared" si="41"/>
        <v>0.17687074829931973</v>
      </c>
      <c r="I276" s="107">
        <v>31</v>
      </c>
      <c r="J276" s="107">
        <v>122</v>
      </c>
      <c r="K276" s="107">
        <f t="shared" si="42"/>
        <v>0.25409836065573771</v>
      </c>
      <c r="L276" s="107">
        <v>20</v>
      </c>
      <c r="M276" s="107">
        <v>80</v>
      </c>
      <c r="N276" s="107">
        <f t="shared" si="43"/>
        <v>0.25</v>
      </c>
      <c r="O276" s="107">
        <v>20</v>
      </c>
      <c r="P276" s="107">
        <v>88</v>
      </c>
      <c r="Q276" s="107">
        <f t="shared" si="44"/>
        <v>0.22727272727272727</v>
      </c>
      <c r="R276" s="107">
        <v>32</v>
      </c>
      <c r="S276" s="107">
        <v>136</v>
      </c>
      <c r="T276" s="107">
        <f t="shared" si="45"/>
        <v>0.23529411764705882</v>
      </c>
      <c r="U276" s="107">
        <v>26</v>
      </c>
      <c r="V276" s="107">
        <v>100</v>
      </c>
      <c r="W276" s="107">
        <f t="shared" si="46"/>
        <v>0.26</v>
      </c>
      <c r="X276" s="107">
        <v>23</v>
      </c>
      <c r="Y276" s="107">
        <v>137</v>
      </c>
      <c r="Z276" s="107">
        <f t="shared" si="47"/>
        <v>0.16788321167883211</v>
      </c>
      <c r="AA276" s="107"/>
      <c r="AB276" s="107"/>
      <c r="AC276" s="107"/>
      <c r="AD276" s="344"/>
    </row>
    <row r="277" spans="2:30">
      <c r="B277" s="184">
        <v>71</v>
      </c>
      <c r="C277" s="107">
        <v>33</v>
      </c>
      <c r="D277" s="107">
        <v>92</v>
      </c>
      <c r="E277" s="107">
        <f t="shared" si="40"/>
        <v>0.35869565217391303</v>
      </c>
      <c r="F277" s="107">
        <v>23</v>
      </c>
      <c r="G277" s="107">
        <v>134</v>
      </c>
      <c r="H277" s="107">
        <f t="shared" si="41"/>
        <v>0.17164179104477612</v>
      </c>
      <c r="I277" s="107">
        <v>25</v>
      </c>
      <c r="J277" s="107">
        <v>104</v>
      </c>
      <c r="K277" s="107">
        <f t="shared" si="42"/>
        <v>0.24038461538461539</v>
      </c>
      <c r="L277" s="107">
        <v>28</v>
      </c>
      <c r="M277" s="107">
        <v>104</v>
      </c>
      <c r="N277" s="107">
        <f t="shared" si="43"/>
        <v>0.26923076923076922</v>
      </c>
      <c r="O277" s="107">
        <v>23</v>
      </c>
      <c r="P277" s="107">
        <v>100</v>
      </c>
      <c r="Q277" s="107">
        <f t="shared" si="44"/>
        <v>0.23</v>
      </c>
      <c r="R277" s="107">
        <v>23</v>
      </c>
      <c r="S277" s="107">
        <v>82</v>
      </c>
      <c r="T277" s="107">
        <f t="shared" si="45"/>
        <v>0.28048780487804881</v>
      </c>
      <c r="U277" s="107">
        <v>18</v>
      </c>
      <c r="V277" s="107">
        <v>90</v>
      </c>
      <c r="W277" s="107">
        <f t="shared" si="46"/>
        <v>0.2</v>
      </c>
      <c r="X277" s="107">
        <v>25</v>
      </c>
      <c r="Y277" s="107">
        <v>163</v>
      </c>
      <c r="Z277" s="107">
        <f t="shared" si="47"/>
        <v>0.15337423312883436</v>
      </c>
      <c r="AA277" s="107"/>
      <c r="AB277" s="107"/>
      <c r="AC277" s="107"/>
      <c r="AD277" s="344"/>
    </row>
    <row r="278" spans="2:30">
      <c r="B278" s="184">
        <v>72</v>
      </c>
      <c r="C278" s="107">
        <v>33</v>
      </c>
      <c r="D278" s="107">
        <v>138</v>
      </c>
      <c r="E278" s="107">
        <f t="shared" si="40"/>
        <v>0.2391304347826087</v>
      </c>
      <c r="F278" s="107">
        <v>32</v>
      </c>
      <c r="G278" s="107">
        <v>71</v>
      </c>
      <c r="H278" s="107">
        <f t="shared" si="41"/>
        <v>0.45070422535211269</v>
      </c>
      <c r="I278" s="107">
        <v>21</v>
      </c>
      <c r="J278" s="107">
        <v>116</v>
      </c>
      <c r="K278" s="107">
        <f t="shared" si="42"/>
        <v>0.18103448275862069</v>
      </c>
      <c r="L278" s="107">
        <v>21</v>
      </c>
      <c r="M278" s="107">
        <v>104</v>
      </c>
      <c r="N278" s="107">
        <f t="shared" si="43"/>
        <v>0.20192307692307693</v>
      </c>
      <c r="O278" s="107">
        <v>14</v>
      </c>
      <c r="P278" s="107">
        <v>79</v>
      </c>
      <c r="Q278" s="107">
        <f t="shared" si="44"/>
        <v>0.17721518987341772</v>
      </c>
      <c r="R278" s="107">
        <v>23</v>
      </c>
      <c r="S278" s="107">
        <v>99</v>
      </c>
      <c r="T278" s="107">
        <f t="shared" si="45"/>
        <v>0.23232323232323232</v>
      </c>
      <c r="U278" s="107">
        <v>23</v>
      </c>
      <c r="V278" s="107">
        <v>119</v>
      </c>
      <c r="W278" s="107">
        <f t="shared" si="46"/>
        <v>0.19327731092436976</v>
      </c>
      <c r="X278" s="107">
        <v>26</v>
      </c>
      <c r="Y278" s="107">
        <v>110</v>
      </c>
      <c r="Z278" s="107">
        <f t="shared" si="47"/>
        <v>0.23636363636363636</v>
      </c>
      <c r="AA278" s="107"/>
      <c r="AB278" s="107"/>
      <c r="AC278" s="107"/>
      <c r="AD278" s="344"/>
    </row>
    <row r="279" spans="2:30">
      <c r="B279" s="184">
        <v>73</v>
      </c>
      <c r="C279" s="107">
        <v>31</v>
      </c>
      <c r="D279" s="107">
        <v>154</v>
      </c>
      <c r="E279" s="107">
        <f t="shared" si="40"/>
        <v>0.20129870129870131</v>
      </c>
      <c r="F279" s="107">
        <v>26</v>
      </c>
      <c r="G279" s="107">
        <v>115</v>
      </c>
      <c r="H279" s="107">
        <f t="shared" si="41"/>
        <v>0.22608695652173913</v>
      </c>
      <c r="I279" s="107">
        <v>19</v>
      </c>
      <c r="J279" s="107">
        <v>87</v>
      </c>
      <c r="K279" s="107">
        <f t="shared" si="42"/>
        <v>0.21839080459770116</v>
      </c>
      <c r="L279" s="107">
        <v>26</v>
      </c>
      <c r="M279" s="107">
        <v>103</v>
      </c>
      <c r="N279" s="107">
        <f t="shared" si="43"/>
        <v>0.25242718446601942</v>
      </c>
      <c r="O279" s="107">
        <v>26</v>
      </c>
      <c r="P279" s="107">
        <v>60</v>
      </c>
      <c r="Q279" s="107">
        <f t="shared" si="44"/>
        <v>0.43333333333333335</v>
      </c>
      <c r="R279" s="107">
        <v>20</v>
      </c>
      <c r="S279" s="107">
        <v>125</v>
      </c>
      <c r="T279" s="107">
        <f t="shared" si="45"/>
        <v>0.16</v>
      </c>
      <c r="U279" s="107">
        <v>23</v>
      </c>
      <c r="V279" s="107">
        <v>116</v>
      </c>
      <c r="W279" s="107">
        <f t="shared" si="46"/>
        <v>0.19827586206896552</v>
      </c>
      <c r="X279" s="107">
        <v>28</v>
      </c>
      <c r="Y279" s="107">
        <v>103</v>
      </c>
      <c r="Z279" s="107">
        <f t="shared" si="47"/>
        <v>0.27184466019417475</v>
      </c>
      <c r="AA279" s="107"/>
      <c r="AB279" s="107"/>
      <c r="AC279" s="107"/>
      <c r="AD279" s="344"/>
    </row>
    <row r="280" spans="2:30">
      <c r="B280" s="184">
        <v>74</v>
      </c>
      <c r="C280" s="107">
        <v>20</v>
      </c>
      <c r="D280" s="107">
        <v>136</v>
      </c>
      <c r="E280" s="107">
        <f t="shared" si="40"/>
        <v>0.14705882352941177</v>
      </c>
      <c r="F280" s="107">
        <v>28</v>
      </c>
      <c r="G280" s="107">
        <v>130</v>
      </c>
      <c r="H280" s="107">
        <f t="shared" si="41"/>
        <v>0.2153846153846154</v>
      </c>
      <c r="I280" s="107">
        <v>19</v>
      </c>
      <c r="J280" s="107">
        <v>98</v>
      </c>
      <c r="K280" s="107">
        <f t="shared" si="42"/>
        <v>0.19387755102040816</v>
      </c>
      <c r="L280" s="107">
        <v>32</v>
      </c>
      <c r="M280" s="107">
        <v>123</v>
      </c>
      <c r="N280" s="107">
        <f t="shared" si="43"/>
        <v>0.26016260162601629</v>
      </c>
      <c r="O280" s="107">
        <v>23</v>
      </c>
      <c r="P280" s="107">
        <v>99</v>
      </c>
      <c r="Q280" s="107">
        <f t="shared" si="44"/>
        <v>0.23232323232323232</v>
      </c>
      <c r="R280" s="107">
        <v>18</v>
      </c>
      <c r="S280" s="107">
        <v>100</v>
      </c>
      <c r="T280" s="107">
        <f t="shared" si="45"/>
        <v>0.18</v>
      </c>
      <c r="U280" s="107">
        <v>50</v>
      </c>
      <c r="V280" s="107">
        <v>100</v>
      </c>
      <c r="W280" s="107">
        <f t="shared" si="46"/>
        <v>0.5</v>
      </c>
      <c r="X280" s="107">
        <v>23</v>
      </c>
      <c r="Y280" s="107">
        <v>124</v>
      </c>
      <c r="Z280" s="107">
        <f t="shared" si="47"/>
        <v>0.18548387096774194</v>
      </c>
      <c r="AA280" s="107"/>
      <c r="AB280" s="107"/>
      <c r="AC280" s="107"/>
      <c r="AD280" s="344"/>
    </row>
    <row r="281" spans="2:30">
      <c r="B281" s="184">
        <v>75</v>
      </c>
      <c r="C281" s="107">
        <v>28</v>
      </c>
      <c r="D281" s="107">
        <v>114</v>
      </c>
      <c r="E281" s="107">
        <f t="shared" si="40"/>
        <v>0.24561403508771928</v>
      </c>
      <c r="F281" s="107">
        <v>32</v>
      </c>
      <c r="G281" s="107">
        <v>110</v>
      </c>
      <c r="H281" s="107">
        <f t="shared" si="41"/>
        <v>0.29090909090909089</v>
      </c>
      <c r="I281" s="107">
        <v>9</v>
      </c>
      <c r="J281" s="107">
        <v>42</v>
      </c>
      <c r="K281" s="107">
        <f t="shared" si="42"/>
        <v>0.21428571428571427</v>
      </c>
      <c r="L281" s="107">
        <v>32</v>
      </c>
      <c r="M281" s="107">
        <v>110</v>
      </c>
      <c r="N281" s="107">
        <f t="shared" si="43"/>
        <v>0.29090909090909089</v>
      </c>
      <c r="O281" s="107">
        <v>7</v>
      </c>
      <c r="P281" s="107">
        <v>99</v>
      </c>
      <c r="Q281" s="107">
        <f t="shared" si="44"/>
        <v>7.0707070707070704E-2</v>
      </c>
      <c r="R281" s="107">
        <v>26</v>
      </c>
      <c r="S281" s="107">
        <v>94</v>
      </c>
      <c r="T281" s="107">
        <f t="shared" si="45"/>
        <v>0.27659574468085107</v>
      </c>
      <c r="U281" s="107">
        <v>32</v>
      </c>
      <c r="V281" s="107">
        <v>103</v>
      </c>
      <c r="W281" s="107">
        <f t="shared" si="46"/>
        <v>0.31067961165048541</v>
      </c>
      <c r="X281" s="107">
        <v>23</v>
      </c>
      <c r="Y281" s="107">
        <v>133</v>
      </c>
      <c r="Z281" s="107">
        <f t="shared" si="47"/>
        <v>0.17293233082706766</v>
      </c>
      <c r="AA281" s="107"/>
      <c r="AB281" s="107"/>
      <c r="AC281" s="107"/>
      <c r="AD281" s="344"/>
    </row>
    <row r="282" spans="2:30">
      <c r="B282" s="184">
        <v>76</v>
      </c>
      <c r="C282" s="107">
        <v>23</v>
      </c>
      <c r="D282" s="107">
        <v>77</v>
      </c>
      <c r="E282" s="107">
        <f t="shared" si="40"/>
        <v>0.29870129870129869</v>
      </c>
      <c r="F282" s="107">
        <v>36</v>
      </c>
      <c r="G282" s="107">
        <v>155</v>
      </c>
      <c r="H282" s="107">
        <f t="shared" si="41"/>
        <v>0.23225806451612904</v>
      </c>
      <c r="I282" s="107">
        <v>7</v>
      </c>
      <c r="J282" s="107">
        <v>99</v>
      </c>
      <c r="K282" s="107">
        <f t="shared" si="42"/>
        <v>7.0707070707070704E-2</v>
      </c>
      <c r="L282" s="107">
        <v>26</v>
      </c>
      <c r="M282" s="107">
        <v>111</v>
      </c>
      <c r="N282" s="107">
        <f t="shared" si="43"/>
        <v>0.23423423423423423</v>
      </c>
      <c r="O282" s="107">
        <v>9</v>
      </c>
      <c r="P282" s="107">
        <v>91</v>
      </c>
      <c r="Q282" s="107">
        <f t="shared" si="44"/>
        <v>9.8901098901098897E-2</v>
      </c>
      <c r="R282" s="107">
        <v>37</v>
      </c>
      <c r="S282" s="107">
        <v>110</v>
      </c>
      <c r="T282" s="107">
        <f t="shared" si="45"/>
        <v>0.33636363636363636</v>
      </c>
      <c r="U282" s="107">
        <v>28</v>
      </c>
      <c r="V282" s="107">
        <v>129</v>
      </c>
      <c r="W282" s="107">
        <f t="shared" si="46"/>
        <v>0.21705426356589147</v>
      </c>
      <c r="X282" s="107">
        <v>20</v>
      </c>
      <c r="Y282" s="107">
        <v>116</v>
      </c>
      <c r="Z282" s="107">
        <f t="shared" si="47"/>
        <v>0.17241379310344829</v>
      </c>
      <c r="AA282" s="107"/>
      <c r="AB282" s="107"/>
      <c r="AC282" s="107"/>
      <c r="AD282" s="344"/>
    </row>
    <row r="283" spans="2:30">
      <c r="B283" s="184">
        <v>77</v>
      </c>
      <c r="C283" s="107">
        <v>14</v>
      </c>
      <c r="D283" s="107">
        <v>117</v>
      </c>
      <c r="E283" s="107">
        <f t="shared" si="40"/>
        <v>0.11965811965811966</v>
      </c>
      <c r="F283" s="107">
        <v>33</v>
      </c>
      <c r="G283" s="107">
        <v>125</v>
      </c>
      <c r="H283" s="107">
        <f t="shared" si="41"/>
        <v>0.26400000000000001</v>
      </c>
      <c r="I283" s="107">
        <v>15</v>
      </c>
      <c r="J283" s="107">
        <v>69</v>
      </c>
      <c r="K283" s="107">
        <f t="shared" si="42"/>
        <v>0.21739130434782608</v>
      </c>
      <c r="L283" s="107">
        <v>33</v>
      </c>
      <c r="M283" s="107">
        <v>119</v>
      </c>
      <c r="N283" s="107">
        <f t="shared" si="43"/>
        <v>0.27731092436974791</v>
      </c>
      <c r="O283" s="107">
        <v>26</v>
      </c>
      <c r="P283" s="107">
        <v>127</v>
      </c>
      <c r="Q283" s="107">
        <f t="shared" si="44"/>
        <v>0.20472440944881889</v>
      </c>
      <c r="R283" s="107">
        <v>19</v>
      </c>
      <c r="S283" s="107">
        <v>149</v>
      </c>
      <c r="T283" s="107">
        <f t="shared" si="45"/>
        <v>0.12751677852348994</v>
      </c>
      <c r="U283" s="107">
        <v>26</v>
      </c>
      <c r="V283" s="107">
        <v>130</v>
      </c>
      <c r="W283" s="107">
        <f t="shared" si="46"/>
        <v>0.2</v>
      </c>
      <c r="X283" s="107">
        <v>31</v>
      </c>
      <c r="Y283" s="107">
        <v>126</v>
      </c>
      <c r="Z283" s="107">
        <f t="shared" si="47"/>
        <v>0.24603174603174602</v>
      </c>
      <c r="AA283" s="107"/>
      <c r="AB283" s="107"/>
      <c r="AC283" s="107"/>
      <c r="AD283" s="344"/>
    </row>
    <row r="284" spans="2:30">
      <c r="B284" s="184">
        <v>78</v>
      </c>
      <c r="C284" s="107">
        <v>14</v>
      </c>
      <c r="D284" s="107">
        <v>143</v>
      </c>
      <c r="E284" s="107">
        <f t="shared" si="40"/>
        <v>9.7902097902097904E-2</v>
      </c>
      <c r="F284" s="107">
        <v>33</v>
      </c>
      <c r="G284" s="107">
        <v>109</v>
      </c>
      <c r="H284" s="107">
        <f t="shared" si="41"/>
        <v>0.30275229357798167</v>
      </c>
      <c r="I284" s="107">
        <v>26</v>
      </c>
      <c r="J284" s="107">
        <v>102</v>
      </c>
      <c r="K284" s="107">
        <f t="shared" si="42"/>
        <v>0.25490196078431371</v>
      </c>
      <c r="L284" s="107">
        <v>27</v>
      </c>
      <c r="M284" s="107">
        <v>103</v>
      </c>
      <c r="N284" s="107">
        <f t="shared" si="43"/>
        <v>0.26213592233009708</v>
      </c>
      <c r="O284" s="107">
        <v>7</v>
      </c>
      <c r="P284" s="107">
        <v>113</v>
      </c>
      <c r="Q284" s="107">
        <f t="shared" si="44"/>
        <v>6.1946902654867256E-2</v>
      </c>
      <c r="R284" s="107">
        <v>26</v>
      </c>
      <c r="S284" s="107">
        <v>127</v>
      </c>
      <c r="T284" s="107">
        <f t="shared" si="45"/>
        <v>0.20472440944881889</v>
      </c>
      <c r="U284" s="107">
        <v>26</v>
      </c>
      <c r="V284" s="107">
        <v>116</v>
      </c>
      <c r="W284" s="107">
        <f t="shared" si="46"/>
        <v>0.22413793103448276</v>
      </c>
      <c r="X284" s="107">
        <v>18</v>
      </c>
      <c r="Y284" s="107">
        <v>135</v>
      </c>
      <c r="Z284" s="107">
        <f t="shared" si="47"/>
        <v>0.13333333333333333</v>
      </c>
      <c r="AA284" s="107"/>
      <c r="AB284" s="107"/>
      <c r="AC284" s="107"/>
      <c r="AD284" s="344"/>
    </row>
    <row r="285" spans="2:30">
      <c r="B285" s="184">
        <v>79</v>
      </c>
      <c r="C285" s="107">
        <v>18</v>
      </c>
      <c r="D285" s="107">
        <v>116</v>
      </c>
      <c r="E285" s="107">
        <f t="shared" si="40"/>
        <v>0.15517241379310345</v>
      </c>
      <c r="F285" s="107">
        <v>33</v>
      </c>
      <c r="G285" s="107">
        <v>117</v>
      </c>
      <c r="H285" s="107">
        <f t="shared" si="41"/>
        <v>0.28205128205128205</v>
      </c>
      <c r="I285" s="107">
        <v>31</v>
      </c>
      <c r="J285" s="107">
        <v>142</v>
      </c>
      <c r="K285" s="107">
        <f t="shared" si="42"/>
        <v>0.21830985915492956</v>
      </c>
      <c r="L285" s="107">
        <v>26</v>
      </c>
      <c r="M285" s="107">
        <v>92</v>
      </c>
      <c r="N285" s="107">
        <f t="shared" si="43"/>
        <v>0.28260869565217389</v>
      </c>
      <c r="O285" s="107">
        <v>26</v>
      </c>
      <c r="P285" s="107">
        <v>74</v>
      </c>
      <c r="Q285" s="107">
        <f t="shared" si="44"/>
        <v>0.35135135135135137</v>
      </c>
      <c r="R285" s="107">
        <v>23</v>
      </c>
      <c r="S285" s="107">
        <v>90</v>
      </c>
      <c r="T285" s="107">
        <f t="shared" si="45"/>
        <v>0.25555555555555554</v>
      </c>
      <c r="U285" s="107">
        <v>19</v>
      </c>
      <c r="V285" s="107">
        <v>103</v>
      </c>
      <c r="W285" s="107">
        <f t="shared" si="46"/>
        <v>0.18446601941747573</v>
      </c>
      <c r="X285" s="107">
        <v>32</v>
      </c>
      <c r="Y285" s="107">
        <v>98</v>
      </c>
      <c r="Z285" s="107">
        <f t="shared" si="47"/>
        <v>0.32653061224489793</v>
      </c>
      <c r="AA285" s="107"/>
      <c r="AB285" s="107"/>
      <c r="AC285" s="107"/>
      <c r="AD285" s="344"/>
    </row>
    <row r="286" spans="2:30">
      <c r="B286" s="184">
        <v>80</v>
      </c>
      <c r="C286" s="107">
        <v>19</v>
      </c>
      <c r="D286" s="107">
        <v>116</v>
      </c>
      <c r="E286" s="107">
        <f t="shared" si="40"/>
        <v>0.16379310344827586</v>
      </c>
      <c r="F286" s="107">
        <v>28</v>
      </c>
      <c r="G286" s="107">
        <v>117</v>
      </c>
      <c r="H286" s="107">
        <f t="shared" si="41"/>
        <v>0.23931623931623933</v>
      </c>
      <c r="I286" s="107">
        <v>26</v>
      </c>
      <c r="J286" s="107">
        <v>90</v>
      </c>
      <c r="K286" s="107">
        <f t="shared" si="42"/>
        <v>0.28888888888888886</v>
      </c>
      <c r="L286" s="107">
        <v>21</v>
      </c>
      <c r="M286" s="107">
        <v>91</v>
      </c>
      <c r="N286" s="107">
        <f t="shared" si="43"/>
        <v>0.23076923076923078</v>
      </c>
      <c r="O286" s="107">
        <v>14</v>
      </c>
      <c r="P286" s="107">
        <v>122</v>
      </c>
      <c r="Q286" s="107">
        <f t="shared" si="44"/>
        <v>0.11475409836065574</v>
      </c>
      <c r="R286" s="107">
        <v>44</v>
      </c>
      <c r="S286" s="107">
        <v>114</v>
      </c>
      <c r="T286" s="107">
        <f t="shared" si="45"/>
        <v>0.38596491228070173</v>
      </c>
      <c r="U286" s="107">
        <v>23</v>
      </c>
      <c r="V286" s="107">
        <v>111</v>
      </c>
      <c r="W286" s="107">
        <f t="shared" si="46"/>
        <v>0.2072072072072072</v>
      </c>
      <c r="X286" s="107">
        <v>23</v>
      </c>
      <c r="Y286" s="107">
        <v>113</v>
      </c>
      <c r="Z286" s="107">
        <f t="shared" si="47"/>
        <v>0.20353982300884957</v>
      </c>
      <c r="AA286" s="107"/>
      <c r="AB286" s="107"/>
      <c r="AC286" s="107"/>
      <c r="AD286" s="344"/>
    </row>
    <row r="287" spans="2:30">
      <c r="B287" s="184"/>
      <c r="C287" s="107">
        <v>19</v>
      </c>
      <c r="D287" s="107">
        <v>61</v>
      </c>
      <c r="E287" s="107">
        <f t="shared" si="40"/>
        <v>0.31147540983606559</v>
      </c>
      <c r="F287" s="107">
        <v>36</v>
      </c>
      <c r="G287" s="107">
        <v>120</v>
      </c>
      <c r="H287" s="107">
        <f t="shared" si="41"/>
        <v>0.3</v>
      </c>
      <c r="I287" s="107"/>
      <c r="J287" s="107"/>
      <c r="K287" s="107"/>
      <c r="L287" s="107">
        <v>25</v>
      </c>
      <c r="M287" s="107">
        <v>115</v>
      </c>
      <c r="N287" s="107">
        <f t="shared" si="43"/>
        <v>0.21739130434782608</v>
      </c>
      <c r="O287" s="107">
        <v>31</v>
      </c>
      <c r="P287" s="107">
        <v>91</v>
      </c>
      <c r="Q287" s="107">
        <f t="shared" si="44"/>
        <v>0.34065934065934067</v>
      </c>
      <c r="R287" s="107">
        <v>25</v>
      </c>
      <c r="S287" s="107">
        <v>113</v>
      </c>
      <c r="T287" s="107">
        <f t="shared" si="45"/>
        <v>0.22123893805309736</v>
      </c>
      <c r="U287" s="107">
        <v>18</v>
      </c>
      <c r="V287" s="107">
        <v>136</v>
      </c>
      <c r="W287" s="107">
        <f t="shared" si="46"/>
        <v>0.13235294117647059</v>
      </c>
      <c r="X287" s="107">
        <v>23</v>
      </c>
      <c r="Y287" s="107">
        <v>69</v>
      </c>
      <c r="Z287" s="107">
        <f t="shared" si="47"/>
        <v>0.33333333333333331</v>
      </c>
      <c r="AA287" s="107"/>
      <c r="AB287" s="107"/>
      <c r="AC287" s="107"/>
      <c r="AD287" s="344"/>
    </row>
    <row r="288" spans="2:30">
      <c r="B288" s="184"/>
      <c r="C288" s="107">
        <v>23</v>
      </c>
      <c r="D288" s="107">
        <v>108</v>
      </c>
      <c r="E288" s="107">
        <f t="shared" si="40"/>
        <v>0.21296296296296297</v>
      </c>
      <c r="F288" s="107">
        <v>26</v>
      </c>
      <c r="G288" s="107">
        <v>99</v>
      </c>
      <c r="H288" s="107">
        <f t="shared" si="41"/>
        <v>0.26262626262626265</v>
      </c>
      <c r="I288" s="107"/>
      <c r="J288" s="107"/>
      <c r="K288" s="107"/>
      <c r="L288" s="107">
        <v>16</v>
      </c>
      <c r="M288" s="107">
        <v>91</v>
      </c>
      <c r="N288" s="107">
        <f t="shared" si="43"/>
        <v>0.17582417582417584</v>
      </c>
      <c r="O288" s="107">
        <v>31</v>
      </c>
      <c r="P288" s="107">
        <v>94</v>
      </c>
      <c r="Q288" s="107">
        <f t="shared" si="44"/>
        <v>0.32978723404255317</v>
      </c>
      <c r="R288" s="107">
        <v>35</v>
      </c>
      <c r="S288" s="107">
        <v>146</v>
      </c>
      <c r="T288" s="107">
        <f t="shared" si="45"/>
        <v>0.23972602739726026</v>
      </c>
      <c r="U288" s="107">
        <v>26</v>
      </c>
      <c r="V288" s="107">
        <v>134</v>
      </c>
      <c r="W288" s="107">
        <f t="shared" si="46"/>
        <v>0.19402985074626866</v>
      </c>
      <c r="X288" s="107">
        <v>37</v>
      </c>
      <c r="Y288" s="107">
        <v>127</v>
      </c>
      <c r="Z288" s="107">
        <f t="shared" si="47"/>
        <v>0.29133858267716534</v>
      </c>
      <c r="AA288" s="107"/>
      <c r="AB288" s="107"/>
      <c r="AC288" s="107"/>
      <c r="AD288" s="344"/>
    </row>
    <row r="289" spans="2:30">
      <c r="B289" s="184"/>
      <c r="C289" s="107">
        <v>27</v>
      </c>
      <c r="D289" s="107">
        <v>121</v>
      </c>
      <c r="E289" s="107">
        <f t="shared" si="40"/>
        <v>0.2231404958677686</v>
      </c>
      <c r="F289" s="107"/>
      <c r="G289" s="107"/>
      <c r="H289" s="107"/>
      <c r="I289" s="107"/>
      <c r="J289" s="107"/>
      <c r="K289" s="107"/>
      <c r="L289" s="107">
        <v>26</v>
      </c>
      <c r="M289" s="107">
        <v>96</v>
      </c>
      <c r="N289" s="107">
        <f t="shared" si="43"/>
        <v>0.27083333333333331</v>
      </c>
      <c r="O289" s="107">
        <v>19</v>
      </c>
      <c r="P289" s="107">
        <v>104</v>
      </c>
      <c r="Q289" s="107">
        <f t="shared" si="44"/>
        <v>0.18269230769230768</v>
      </c>
      <c r="R289" s="107">
        <v>26</v>
      </c>
      <c r="S289" s="107">
        <v>161</v>
      </c>
      <c r="T289" s="107">
        <f t="shared" si="45"/>
        <v>0.16149068322981366</v>
      </c>
      <c r="U289" s="107">
        <v>18</v>
      </c>
      <c r="V289" s="107">
        <v>107</v>
      </c>
      <c r="W289" s="107">
        <f t="shared" si="46"/>
        <v>0.16822429906542055</v>
      </c>
      <c r="X289" s="107">
        <v>26</v>
      </c>
      <c r="Y289" s="107">
        <v>117</v>
      </c>
      <c r="Z289" s="107">
        <f t="shared" si="47"/>
        <v>0.22222222222222221</v>
      </c>
      <c r="AA289" s="107"/>
      <c r="AB289" s="107"/>
      <c r="AC289" s="107"/>
      <c r="AD289" s="344"/>
    </row>
    <row r="290" spans="2:30">
      <c r="B290" s="184"/>
      <c r="C290" s="107">
        <v>21</v>
      </c>
      <c r="D290" s="107">
        <v>126</v>
      </c>
      <c r="E290" s="107">
        <f t="shared" si="40"/>
        <v>0.16666666666666666</v>
      </c>
      <c r="F290" s="107"/>
      <c r="G290" s="107"/>
      <c r="H290" s="107"/>
      <c r="I290" s="107"/>
      <c r="J290" s="107"/>
      <c r="K290" s="107"/>
      <c r="L290" s="107">
        <v>26</v>
      </c>
      <c r="M290" s="107">
        <v>110</v>
      </c>
      <c r="N290" s="107">
        <f t="shared" si="43"/>
        <v>0.23636363636363636</v>
      </c>
      <c r="O290" s="107">
        <v>25</v>
      </c>
      <c r="P290" s="107">
        <v>110</v>
      </c>
      <c r="Q290" s="107">
        <f t="shared" si="44"/>
        <v>0.22727272727272727</v>
      </c>
      <c r="R290" s="107">
        <v>32</v>
      </c>
      <c r="S290" s="107">
        <v>119</v>
      </c>
      <c r="T290" s="107">
        <f t="shared" si="45"/>
        <v>0.26890756302521007</v>
      </c>
      <c r="U290" s="107"/>
      <c r="V290" s="107"/>
      <c r="W290" s="107"/>
      <c r="X290" s="107">
        <v>33</v>
      </c>
      <c r="Y290" s="107">
        <v>113</v>
      </c>
      <c r="Z290" s="107">
        <f t="shared" si="47"/>
        <v>0.29203539823008851</v>
      </c>
      <c r="AA290" s="107"/>
      <c r="AB290" s="107"/>
      <c r="AC290" s="107"/>
      <c r="AD290" s="344"/>
    </row>
    <row r="291" spans="2:30">
      <c r="B291" s="184"/>
      <c r="C291" s="107">
        <v>26</v>
      </c>
      <c r="D291" s="107">
        <v>77</v>
      </c>
      <c r="E291" s="107">
        <f t="shared" si="40"/>
        <v>0.33766233766233766</v>
      </c>
      <c r="F291" s="107"/>
      <c r="G291" s="107"/>
      <c r="H291" s="107"/>
      <c r="I291" s="107"/>
      <c r="J291" s="107"/>
      <c r="K291" s="107"/>
      <c r="L291" s="107">
        <v>19</v>
      </c>
      <c r="M291" s="107">
        <v>96</v>
      </c>
      <c r="N291" s="107">
        <f t="shared" si="43"/>
        <v>0.19791666666666666</v>
      </c>
      <c r="O291" s="107">
        <v>14</v>
      </c>
      <c r="P291" s="107">
        <v>104</v>
      </c>
      <c r="Q291" s="107">
        <f t="shared" si="44"/>
        <v>0.13461538461538461</v>
      </c>
      <c r="R291" s="107">
        <v>26</v>
      </c>
      <c r="S291" s="107">
        <v>112</v>
      </c>
      <c r="T291" s="107">
        <f t="shared" si="45"/>
        <v>0.23214285714285715</v>
      </c>
      <c r="U291" s="107"/>
      <c r="V291" s="107"/>
      <c r="W291" s="107"/>
      <c r="X291" s="107">
        <v>28</v>
      </c>
      <c r="Y291" s="107">
        <v>108</v>
      </c>
      <c r="Z291" s="107">
        <f t="shared" si="47"/>
        <v>0.25925925925925924</v>
      </c>
      <c r="AA291" s="107"/>
      <c r="AB291" s="107"/>
      <c r="AC291" s="107"/>
      <c r="AD291" s="344"/>
    </row>
    <row r="292" spans="2:30">
      <c r="B292" s="184"/>
      <c r="C292" s="107">
        <v>23</v>
      </c>
      <c r="D292" s="107">
        <v>99</v>
      </c>
      <c r="E292" s="107">
        <f t="shared" si="40"/>
        <v>0.23232323232323232</v>
      </c>
      <c r="F292" s="107"/>
      <c r="G292" s="107"/>
      <c r="H292" s="107"/>
      <c r="I292" s="107"/>
      <c r="J292" s="107"/>
      <c r="K292" s="107"/>
      <c r="L292" s="107">
        <v>27</v>
      </c>
      <c r="M292" s="107">
        <v>97</v>
      </c>
      <c r="N292" s="107">
        <f t="shared" si="43"/>
        <v>0.27835051546391754</v>
      </c>
      <c r="O292" s="107">
        <v>26</v>
      </c>
      <c r="P292" s="107">
        <v>110</v>
      </c>
      <c r="Q292" s="107">
        <f t="shared" si="44"/>
        <v>0.23636363636363636</v>
      </c>
      <c r="R292" s="107">
        <v>39</v>
      </c>
      <c r="S292" s="107">
        <v>106</v>
      </c>
      <c r="T292" s="107">
        <f t="shared" si="45"/>
        <v>0.36792452830188677</v>
      </c>
      <c r="U292" s="107"/>
      <c r="V292" s="107"/>
      <c r="W292" s="107"/>
      <c r="X292" s="107">
        <v>28</v>
      </c>
      <c r="Y292" s="107">
        <v>130</v>
      </c>
      <c r="Z292" s="107">
        <f t="shared" si="47"/>
        <v>0.2153846153846154</v>
      </c>
      <c r="AA292" s="107"/>
      <c r="AB292" s="107"/>
      <c r="AC292" s="107"/>
      <c r="AD292" s="344"/>
    </row>
    <row r="293" spans="2:30">
      <c r="B293" s="184"/>
      <c r="C293" s="107">
        <v>25</v>
      </c>
      <c r="D293" s="107">
        <v>99</v>
      </c>
      <c r="E293" s="107">
        <f t="shared" si="40"/>
        <v>0.25252525252525254</v>
      </c>
      <c r="F293" s="107"/>
      <c r="G293" s="107"/>
      <c r="H293" s="107"/>
      <c r="I293" s="107"/>
      <c r="J293" s="107"/>
      <c r="K293" s="107"/>
      <c r="L293" s="107">
        <v>20</v>
      </c>
      <c r="M293" s="107">
        <v>110</v>
      </c>
      <c r="N293" s="107">
        <f t="shared" si="43"/>
        <v>0.18181818181818182</v>
      </c>
      <c r="O293" s="107">
        <v>13</v>
      </c>
      <c r="P293" s="107">
        <v>112</v>
      </c>
      <c r="Q293" s="107">
        <f t="shared" si="44"/>
        <v>0.11607142857142858</v>
      </c>
      <c r="R293" s="107">
        <v>31</v>
      </c>
      <c r="S293" s="107">
        <v>121</v>
      </c>
      <c r="T293" s="107">
        <f t="shared" si="45"/>
        <v>0.256198347107438</v>
      </c>
      <c r="U293" s="107"/>
      <c r="V293" s="107"/>
      <c r="W293" s="107"/>
      <c r="X293" s="107">
        <v>44</v>
      </c>
      <c r="Y293" s="107">
        <v>120</v>
      </c>
      <c r="Z293" s="107">
        <f t="shared" si="47"/>
        <v>0.36666666666666664</v>
      </c>
      <c r="AA293" s="107"/>
      <c r="AB293" s="107"/>
      <c r="AC293" s="107"/>
      <c r="AD293" s="344"/>
    </row>
    <row r="294" spans="2:30">
      <c r="B294" s="184"/>
      <c r="C294" s="107">
        <v>23</v>
      </c>
      <c r="D294" s="107">
        <v>88</v>
      </c>
      <c r="E294" s="107">
        <f t="shared" si="40"/>
        <v>0.26136363636363635</v>
      </c>
      <c r="F294" s="107"/>
      <c r="G294" s="107"/>
      <c r="H294" s="107"/>
      <c r="I294" s="107"/>
      <c r="J294" s="107"/>
      <c r="K294" s="107"/>
      <c r="L294" s="107">
        <v>14</v>
      </c>
      <c r="M294" s="107">
        <v>100</v>
      </c>
      <c r="N294" s="107">
        <f t="shared" si="43"/>
        <v>0.14000000000000001</v>
      </c>
      <c r="O294" s="107">
        <v>14</v>
      </c>
      <c r="P294" s="107">
        <v>108</v>
      </c>
      <c r="Q294" s="107">
        <f t="shared" si="44"/>
        <v>0.12962962962962962</v>
      </c>
      <c r="R294" s="107">
        <v>28</v>
      </c>
      <c r="S294" s="107">
        <v>98</v>
      </c>
      <c r="T294" s="107">
        <f t="shared" si="45"/>
        <v>0.2857142857142857</v>
      </c>
      <c r="U294" s="107"/>
      <c r="V294" s="107"/>
      <c r="W294" s="107"/>
      <c r="X294" s="107">
        <v>31</v>
      </c>
      <c r="Y294" s="107">
        <v>99</v>
      </c>
      <c r="Z294" s="107">
        <f t="shared" si="47"/>
        <v>0.31313131313131315</v>
      </c>
      <c r="AA294" s="107"/>
      <c r="AB294" s="107"/>
      <c r="AC294" s="107"/>
      <c r="AD294" s="344"/>
    </row>
    <row r="295" spans="2:30">
      <c r="B295" s="184"/>
      <c r="C295" s="107">
        <v>26</v>
      </c>
      <c r="D295" s="107">
        <v>125</v>
      </c>
      <c r="E295" s="107">
        <f t="shared" si="40"/>
        <v>0.20799999999999999</v>
      </c>
      <c r="F295" s="107"/>
      <c r="G295" s="107"/>
      <c r="H295" s="107"/>
      <c r="I295" s="107"/>
      <c r="J295" s="107"/>
      <c r="K295" s="107"/>
      <c r="L295" s="107">
        <v>25</v>
      </c>
      <c r="M295" s="107">
        <v>115</v>
      </c>
      <c r="N295" s="107">
        <f t="shared" si="43"/>
        <v>0.21739130434782608</v>
      </c>
      <c r="O295" s="107">
        <v>14</v>
      </c>
      <c r="P295" s="107">
        <v>106</v>
      </c>
      <c r="Q295" s="107">
        <f t="shared" si="44"/>
        <v>0.13207547169811321</v>
      </c>
      <c r="R295" s="107">
        <v>25</v>
      </c>
      <c r="S295" s="107">
        <v>110</v>
      </c>
      <c r="T295" s="107">
        <f t="shared" si="45"/>
        <v>0.22727272727272727</v>
      </c>
      <c r="U295" s="107"/>
      <c r="V295" s="107"/>
      <c r="W295" s="107"/>
      <c r="X295" s="107">
        <v>33</v>
      </c>
      <c r="Y295" s="107">
        <v>116</v>
      </c>
      <c r="Z295" s="107">
        <f t="shared" si="47"/>
        <v>0.28448275862068967</v>
      </c>
      <c r="AA295" s="107"/>
      <c r="AB295" s="107"/>
      <c r="AC295" s="107"/>
      <c r="AD295" s="344"/>
    </row>
    <row r="296" spans="2:30">
      <c r="B296" s="184"/>
      <c r="C296" s="107">
        <v>26</v>
      </c>
      <c r="D296" s="107">
        <v>104</v>
      </c>
      <c r="E296" s="107">
        <f t="shared" si="40"/>
        <v>0.25</v>
      </c>
      <c r="F296" s="107"/>
      <c r="G296" s="107"/>
      <c r="H296" s="107"/>
      <c r="I296" s="107"/>
      <c r="J296" s="107"/>
      <c r="K296" s="107"/>
      <c r="L296" s="107">
        <v>26</v>
      </c>
      <c r="M296" s="107">
        <v>116</v>
      </c>
      <c r="N296" s="107">
        <f t="shared" si="43"/>
        <v>0.22413793103448276</v>
      </c>
      <c r="O296" s="107">
        <v>26</v>
      </c>
      <c r="P296" s="107">
        <v>93</v>
      </c>
      <c r="Q296" s="107">
        <f t="shared" si="44"/>
        <v>0.27956989247311825</v>
      </c>
      <c r="R296" s="107">
        <v>37</v>
      </c>
      <c r="S296" s="107">
        <v>127</v>
      </c>
      <c r="T296" s="107">
        <f t="shared" si="45"/>
        <v>0.29133858267716534</v>
      </c>
      <c r="U296" s="107"/>
      <c r="V296" s="107"/>
      <c r="W296" s="107"/>
      <c r="X296" s="107">
        <v>18</v>
      </c>
      <c r="Y296" s="107">
        <v>106</v>
      </c>
      <c r="Z296" s="107">
        <f t="shared" si="47"/>
        <v>0.16981132075471697</v>
      </c>
      <c r="AA296" s="107"/>
      <c r="AB296" s="107"/>
      <c r="AC296" s="107"/>
      <c r="AD296" s="344"/>
    </row>
    <row r="297" spans="2:30">
      <c r="B297" s="184"/>
      <c r="C297" s="107">
        <v>20</v>
      </c>
      <c r="D297" s="107">
        <v>94</v>
      </c>
      <c r="E297" s="107">
        <f t="shared" si="40"/>
        <v>0.21276595744680851</v>
      </c>
      <c r="F297" s="107"/>
      <c r="G297" s="107"/>
      <c r="H297" s="107"/>
      <c r="I297" s="107"/>
      <c r="J297" s="107"/>
      <c r="K297" s="107"/>
      <c r="L297" s="107">
        <v>26</v>
      </c>
      <c r="M297" s="107">
        <v>103</v>
      </c>
      <c r="N297" s="107">
        <f t="shared" si="43"/>
        <v>0.25242718446601942</v>
      </c>
      <c r="O297" s="107">
        <v>7</v>
      </c>
      <c r="P297" s="107">
        <v>92</v>
      </c>
      <c r="Q297" s="107">
        <f t="shared" si="44"/>
        <v>7.6086956521739135E-2</v>
      </c>
      <c r="R297" s="107">
        <v>31</v>
      </c>
      <c r="S297" s="107">
        <v>109</v>
      </c>
      <c r="T297" s="107">
        <f t="shared" si="45"/>
        <v>0.28440366972477066</v>
      </c>
      <c r="U297" s="107"/>
      <c r="V297" s="107"/>
      <c r="W297" s="107"/>
      <c r="X297" s="107">
        <v>33</v>
      </c>
      <c r="Y297" s="107">
        <v>77</v>
      </c>
      <c r="Z297" s="107">
        <f t="shared" si="47"/>
        <v>0.42857142857142855</v>
      </c>
      <c r="AA297" s="107"/>
      <c r="AB297" s="107"/>
      <c r="AC297" s="107"/>
      <c r="AD297" s="344"/>
    </row>
    <row r="298" spans="2:30">
      <c r="B298" s="184"/>
      <c r="C298" s="107">
        <v>32</v>
      </c>
      <c r="D298" s="107">
        <v>131</v>
      </c>
      <c r="E298" s="107">
        <f t="shared" si="40"/>
        <v>0.24427480916030533</v>
      </c>
      <c r="F298" s="107"/>
      <c r="G298" s="107"/>
      <c r="H298" s="107"/>
      <c r="I298" s="107"/>
      <c r="J298" s="107"/>
      <c r="K298" s="107"/>
      <c r="L298" s="107">
        <v>33</v>
      </c>
      <c r="M298" s="107">
        <v>141</v>
      </c>
      <c r="N298" s="107">
        <f t="shared" si="43"/>
        <v>0.23404255319148937</v>
      </c>
      <c r="O298" s="107">
        <v>25</v>
      </c>
      <c r="P298" s="107">
        <v>91</v>
      </c>
      <c r="Q298" s="107">
        <f t="shared" si="44"/>
        <v>0.27472527472527475</v>
      </c>
      <c r="R298" s="107">
        <v>25</v>
      </c>
      <c r="S298" s="107">
        <v>134</v>
      </c>
      <c r="T298" s="107">
        <f t="shared" si="45"/>
        <v>0.18656716417910449</v>
      </c>
      <c r="U298" s="107"/>
      <c r="V298" s="107"/>
      <c r="W298" s="107"/>
      <c r="X298" s="107">
        <v>20</v>
      </c>
      <c r="Y298" s="107">
        <v>121</v>
      </c>
      <c r="Z298" s="107">
        <f t="shared" si="47"/>
        <v>0.16528925619834711</v>
      </c>
      <c r="AA298" s="107"/>
      <c r="AB298" s="107"/>
      <c r="AC298" s="107"/>
      <c r="AD298" s="344"/>
    </row>
    <row r="299" spans="2:30">
      <c r="B299" s="184"/>
      <c r="C299" s="107">
        <v>18</v>
      </c>
      <c r="D299" s="107">
        <v>129</v>
      </c>
      <c r="E299" s="107">
        <f t="shared" si="40"/>
        <v>0.13953488372093023</v>
      </c>
      <c r="F299" s="107"/>
      <c r="G299" s="107"/>
      <c r="H299" s="107"/>
      <c r="I299" s="107"/>
      <c r="J299" s="107"/>
      <c r="K299" s="107"/>
      <c r="L299" s="107">
        <v>19</v>
      </c>
      <c r="M299" s="107">
        <v>92</v>
      </c>
      <c r="N299" s="107">
        <f t="shared" si="43"/>
        <v>0.20652173913043478</v>
      </c>
      <c r="O299" s="107">
        <v>20</v>
      </c>
      <c r="P299" s="107">
        <v>85</v>
      </c>
      <c r="Q299" s="107">
        <f t="shared" si="44"/>
        <v>0.23529411764705882</v>
      </c>
      <c r="R299" s="107">
        <v>23</v>
      </c>
      <c r="S299" s="107">
        <v>78</v>
      </c>
      <c r="T299" s="107">
        <f t="shared" si="45"/>
        <v>0.29487179487179488</v>
      </c>
      <c r="U299" s="107"/>
      <c r="V299" s="107"/>
      <c r="W299" s="107"/>
      <c r="X299" s="107">
        <v>32</v>
      </c>
      <c r="Y299" s="107">
        <v>104</v>
      </c>
      <c r="Z299" s="107">
        <f t="shared" si="47"/>
        <v>0.30769230769230771</v>
      </c>
      <c r="AA299" s="107"/>
      <c r="AB299" s="107"/>
      <c r="AC299" s="107"/>
      <c r="AD299" s="344"/>
    </row>
    <row r="300" spans="2:30">
      <c r="B300" s="184"/>
      <c r="C300" s="107">
        <v>35</v>
      </c>
      <c r="D300" s="107">
        <v>82</v>
      </c>
      <c r="E300" s="107">
        <f t="shared" si="40"/>
        <v>0.42682926829268292</v>
      </c>
      <c r="F300" s="107"/>
      <c r="G300" s="107"/>
      <c r="H300" s="107"/>
      <c r="I300" s="107"/>
      <c r="J300" s="107"/>
      <c r="K300" s="107"/>
      <c r="L300" s="107">
        <v>23</v>
      </c>
      <c r="M300" s="107">
        <v>99</v>
      </c>
      <c r="N300" s="107">
        <f t="shared" si="43"/>
        <v>0.23232323232323232</v>
      </c>
      <c r="O300" s="107">
        <v>31</v>
      </c>
      <c r="P300" s="107">
        <v>95</v>
      </c>
      <c r="Q300" s="107">
        <f t="shared" si="44"/>
        <v>0.32631578947368423</v>
      </c>
      <c r="R300" s="107">
        <v>25</v>
      </c>
      <c r="S300" s="107">
        <v>116</v>
      </c>
      <c r="T300" s="107">
        <f t="shared" si="45"/>
        <v>0.21551724137931033</v>
      </c>
      <c r="U300" s="107"/>
      <c r="V300" s="107"/>
      <c r="W300" s="107"/>
      <c r="X300" s="107">
        <v>14</v>
      </c>
      <c r="Y300" s="107">
        <v>101</v>
      </c>
      <c r="Z300" s="107">
        <f t="shared" si="47"/>
        <v>0.13861386138613863</v>
      </c>
      <c r="AA300" s="107"/>
      <c r="AB300" s="107"/>
      <c r="AC300" s="107"/>
      <c r="AD300" s="344"/>
    </row>
    <row r="301" spans="2:30">
      <c r="B301" s="184"/>
      <c r="C301" s="107">
        <v>26</v>
      </c>
      <c r="D301" s="107">
        <v>107</v>
      </c>
      <c r="E301" s="107">
        <f t="shared" si="40"/>
        <v>0.24299065420560748</v>
      </c>
      <c r="F301" s="107"/>
      <c r="G301" s="107"/>
      <c r="H301" s="107"/>
      <c r="I301" s="107"/>
      <c r="J301" s="107"/>
      <c r="K301" s="107"/>
      <c r="L301" s="107">
        <v>23</v>
      </c>
      <c r="M301" s="107">
        <v>99</v>
      </c>
      <c r="N301" s="107">
        <f t="shared" si="43"/>
        <v>0.23232323232323232</v>
      </c>
      <c r="O301" s="107">
        <v>9</v>
      </c>
      <c r="P301" s="107">
        <v>65</v>
      </c>
      <c r="Q301" s="107">
        <f t="shared" si="44"/>
        <v>0.13846153846153847</v>
      </c>
      <c r="R301" s="107">
        <v>32</v>
      </c>
      <c r="S301" s="107">
        <v>133</v>
      </c>
      <c r="T301" s="107">
        <f t="shared" si="45"/>
        <v>0.24060150375939848</v>
      </c>
      <c r="U301" s="107"/>
      <c r="V301" s="107"/>
      <c r="W301" s="107"/>
      <c r="X301" s="107">
        <v>26</v>
      </c>
      <c r="Y301" s="107">
        <v>109</v>
      </c>
      <c r="Z301" s="107">
        <f t="shared" si="47"/>
        <v>0.23853211009174313</v>
      </c>
      <c r="AA301" s="107"/>
      <c r="AB301" s="107"/>
      <c r="AC301" s="107"/>
      <c r="AD301" s="344"/>
    </row>
    <row r="302" spans="2:30">
      <c r="B302" s="184"/>
      <c r="C302" s="107">
        <v>37</v>
      </c>
      <c r="D302" s="107">
        <v>133</v>
      </c>
      <c r="E302" s="107">
        <f t="shared" si="40"/>
        <v>0.2781954887218045</v>
      </c>
      <c r="F302" s="107"/>
      <c r="G302" s="107"/>
      <c r="H302" s="107"/>
      <c r="I302" s="107"/>
      <c r="J302" s="107"/>
      <c r="K302" s="107"/>
      <c r="L302" s="107">
        <v>26</v>
      </c>
      <c r="M302" s="107">
        <v>117</v>
      </c>
      <c r="N302" s="107">
        <f t="shared" si="43"/>
        <v>0.22222222222222221</v>
      </c>
      <c r="O302" s="107">
        <v>23</v>
      </c>
      <c r="P302" s="107">
        <v>111</v>
      </c>
      <c r="Q302" s="107">
        <f t="shared" si="44"/>
        <v>0.2072072072072072</v>
      </c>
      <c r="R302" s="107">
        <v>25</v>
      </c>
      <c r="S302" s="107">
        <v>121</v>
      </c>
      <c r="T302" s="107">
        <f t="shared" si="45"/>
        <v>0.20661157024793389</v>
      </c>
      <c r="U302" s="107"/>
      <c r="V302" s="107"/>
      <c r="W302" s="107"/>
      <c r="X302" s="107">
        <v>26</v>
      </c>
      <c r="Y302" s="107">
        <v>135</v>
      </c>
      <c r="Z302" s="107">
        <f t="shared" si="47"/>
        <v>0.19259259259259259</v>
      </c>
      <c r="AA302" s="107"/>
      <c r="AB302" s="107"/>
      <c r="AC302" s="107"/>
      <c r="AD302" s="344"/>
    </row>
    <row r="303" spans="2:30">
      <c r="B303" s="184"/>
      <c r="C303" s="107">
        <v>18</v>
      </c>
      <c r="D303" s="107">
        <v>117</v>
      </c>
      <c r="E303" s="107">
        <f t="shared" ref="E303:E334" si="48">C303/D303</f>
        <v>0.15384615384615385</v>
      </c>
      <c r="F303" s="107"/>
      <c r="G303" s="107"/>
      <c r="H303" s="107"/>
      <c r="I303" s="107"/>
      <c r="J303" s="107"/>
      <c r="K303" s="107"/>
      <c r="L303" s="107">
        <v>19</v>
      </c>
      <c r="M303" s="107">
        <v>106</v>
      </c>
      <c r="N303" s="107">
        <f t="shared" ref="N303:N331" si="49">L303/M303</f>
        <v>0.17924528301886791</v>
      </c>
      <c r="O303" s="107">
        <v>28</v>
      </c>
      <c r="P303" s="107">
        <v>90</v>
      </c>
      <c r="Q303" s="107">
        <f t="shared" ref="Q303:Q308" si="50">O303/P303</f>
        <v>0.31111111111111112</v>
      </c>
      <c r="R303" s="107">
        <v>20</v>
      </c>
      <c r="S303" s="107">
        <v>101</v>
      </c>
      <c r="T303" s="107">
        <f t="shared" ref="T303" si="51">R303/S303</f>
        <v>0.19801980198019803</v>
      </c>
      <c r="U303" s="107"/>
      <c r="V303" s="107"/>
      <c r="W303" s="107"/>
      <c r="X303" s="107">
        <v>28</v>
      </c>
      <c r="Y303" s="107">
        <v>109</v>
      </c>
      <c r="Z303" s="107">
        <f t="shared" ref="Z303:Z334" si="52">X303/Y303</f>
        <v>0.25688073394495414</v>
      </c>
      <c r="AA303" s="107"/>
      <c r="AB303" s="107"/>
      <c r="AC303" s="107"/>
      <c r="AD303" s="344"/>
    </row>
    <row r="304" spans="2:30">
      <c r="B304" s="184"/>
      <c r="C304" s="107">
        <v>26</v>
      </c>
      <c r="D304" s="107">
        <v>122</v>
      </c>
      <c r="E304" s="107">
        <f t="shared" si="48"/>
        <v>0.21311475409836064</v>
      </c>
      <c r="F304" s="107"/>
      <c r="G304" s="107"/>
      <c r="H304" s="107"/>
      <c r="I304" s="107"/>
      <c r="J304" s="107"/>
      <c r="K304" s="107"/>
      <c r="L304" s="107">
        <v>36</v>
      </c>
      <c r="M304" s="107">
        <v>116</v>
      </c>
      <c r="N304" s="107">
        <f t="shared" si="49"/>
        <v>0.31034482758620691</v>
      </c>
      <c r="O304" s="107">
        <v>31</v>
      </c>
      <c r="P304" s="107">
        <v>111</v>
      </c>
      <c r="Q304" s="107">
        <f t="shared" si="50"/>
        <v>0.27927927927927926</v>
      </c>
      <c r="R304" s="107"/>
      <c r="S304" s="107"/>
      <c r="T304" s="107"/>
      <c r="U304" s="107"/>
      <c r="V304" s="107"/>
      <c r="W304" s="107"/>
      <c r="X304" s="107">
        <v>23</v>
      </c>
      <c r="Y304" s="107">
        <v>109</v>
      </c>
      <c r="Z304" s="107">
        <f t="shared" si="52"/>
        <v>0.21100917431192662</v>
      </c>
      <c r="AA304" s="107"/>
      <c r="AB304" s="107"/>
      <c r="AC304" s="107"/>
      <c r="AD304" s="344"/>
    </row>
    <row r="305" spans="2:30">
      <c r="B305" s="184"/>
      <c r="C305" s="107">
        <v>37</v>
      </c>
      <c r="D305" s="107">
        <v>109</v>
      </c>
      <c r="E305" s="107">
        <f t="shared" si="48"/>
        <v>0.33944954128440369</v>
      </c>
      <c r="F305" s="107"/>
      <c r="G305" s="107"/>
      <c r="H305" s="107"/>
      <c r="I305" s="107"/>
      <c r="J305" s="107"/>
      <c r="K305" s="107"/>
      <c r="L305" s="107">
        <v>20</v>
      </c>
      <c r="M305" s="107">
        <v>87</v>
      </c>
      <c r="N305" s="107">
        <f t="shared" si="49"/>
        <v>0.22988505747126436</v>
      </c>
      <c r="O305" s="107">
        <v>7</v>
      </c>
      <c r="P305" s="107">
        <v>114</v>
      </c>
      <c r="Q305" s="107">
        <f t="shared" si="50"/>
        <v>6.1403508771929821E-2</v>
      </c>
      <c r="R305" s="107"/>
      <c r="S305" s="107"/>
      <c r="T305" s="107"/>
      <c r="U305" s="107"/>
      <c r="V305" s="107"/>
      <c r="W305" s="107"/>
      <c r="X305" s="107">
        <v>23</v>
      </c>
      <c r="Y305" s="107">
        <v>128</v>
      </c>
      <c r="Z305" s="107">
        <f t="shared" si="52"/>
        <v>0.1796875</v>
      </c>
      <c r="AA305" s="107"/>
      <c r="AB305" s="107"/>
      <c r="AC305" s="107"/>
      <c r="AD305" s="344"/>
    </row>
    <row r="306" spans="2:30">
      <c r="B306" s="184"/>
      <c r="C306" s="107">
        <v>26</v>
      </c>
      <c r="D306" s="107">
        <v>109</v>
      </c>
      <c r="E306" s="107">
        <f t="shared" si="48"/>
        <v>0.23853211009174313</v>
      </c>
      <c r="F306" s="107"/>
      <c r="G306" s="107"/>
      <c r="H306" s="107"/>
      <c r="I306" s="107"/>
      <c r="J306" s="107"/>
      <c r="K306" s="107"/>
      <c r="L306" s="107">
        <v>23</v>
      </c>
      <c r="M306" s="107">
        <v>98</v>
      </c>
      <c r="N306" s="107">
        <f t="shared" si="49"/>
        <v>0.23469387755102042</v>
      </c>
      <c r="O306" s="107">
        <v>18</v>
      </c>
      <c r="P306" s="107">
        <v>84</v>
      </c>
      <c r="Q306" s="107">
        <f t="shared" si="50"/>
        <v>0.21428571428571427</v>
      </c>
      <c r="R306" s="107"/>
      <c r="S306" s="107"/>
      <c r="T306" s="107"/>
      <c r="U306" s="107"/>
      <c r="V306" s="107"/>
      <c r="W306" s="107"/>
      <c r="X306" s="107">
        <v>35</v>
      </c>
      <c r="Y306" s="107">
        <v>126</v>
      </c>
      <c r="Z306" s="107">
        <f t="shared" si="52"/>
        <v>0.27777777777777779</v>
      </c>
      <c r="AA306" s="107"/>
      <c r="AB306" s="107"/>
      <c r="AC306" s="107"/>
      <c r="AD306" s="344"/>
    </row>
    <row r="307" spans="2:30">
      <c r="B307" s="184"/>
      <c r="C307" s="107">
        <v>25</v>
      </c>
      <c r="D307" s="107">
        <v>117</v>
      </c>
      <c r="E307" s="107">
        <f t="shared" si="48"/>
        <v>0.21367521367521367</v>
      </c>
      <c r="F307" s="107"/>
      <c r="G307" s="107"/>
      <c r="H307" s="107"/>
      <c r="I307" s="107"/>
      <c r="J307" s="107"/>
      <c r="K307" s="107"/>
      <c r="L307" s="107">
        <v>18</v>
      </c>
      <c r="M307" s="107">
        <v>77</v>
      </c>
      <c r="N307" s="107">
        <f t="shared" si="49"/>
        <v>0.23376623376623376</v>
      </c>
      <c r="O307" s="107">
        <v>26</v>
      </c>
      <c r="P307" s="107">
        <v>123</v>
      </c>
      <c r="Q307" s="107">
        <f t="shared" si="50"/>
        <v>0.21138211382113822</v>
      </c>
      <c r="R307" s="107"/>
      <c r="S307" s="107"/>
      <c r="T307" s="107"/>
      <c r="U307" s="107"/>
      <c r="V307" s="107"/>
      <c r="W307" s="107"/>
      <c r="X307" s="107">
        <v>25</v>
      </c>
      <c r="Y307" s="107">
        <v>116</v>
      </c>
      <c r="Z307" s="107">
        <f t="shared" si="52"/>
        <v>0.21551724137931033</v>
      </c>
      <c r="AA307" s="107"/>
      <c r="AB307" s="107"/>
      <c r="AC307" s="107"/>
      <c r="AD307" s="344"/>
    </row>
    <row r="308" spans="2:30">
      <c r="B308" s="184"/>
      <c r="C308" s="107">
        <v>31</v>
      </c>
      <c r="D308" s="107">
        <v>128</v>
      </c>
      <c r="E308" s="107">
        <f t="shared" si="48"/>
        <v>0.2421875</v>
      </c>
      <c r="F308" s="107"/>
      <c r="G308" s="107"/>
      <c r="H308" s="107"/>
      <c r="I308" s="107"/>
      <c r="J308" s="107"/>
      <c r="K308" s="107"/>
      <c r="L308" s="107">
        <v>32</v>
      </c>
      <c r="M308" s="107">
        <v>109</v>
      </c>
      <c r="N308" s="107">
        <f t="shared" si="49"/>
        <v>0.29357798165137616</v>
      </c>
      <c r="O308" s="107">
        <v>18</v>
      </c>
      <c r="P308" s="107">
        <v>81</v>
      </c>
      <c r="Q308" s="107">
        <f t="shared" si="50"/>
        <v>0.22222222222222221</v>
      </c>
      <c r="R308" s="107"/>
      <c r="S308" s="107"/>
      <c r="T308" s="107"/>
      <c r="U308" s="107"/>
      <c r="V308" s="107"/>
      <c r="W308" s="107"/>
      <c r="X308" s="107">
        <v>28</v>
      </c>
      <c r="Y308" s="107">
        <v>114</v>
      </c>
      <c r="Z308" s="107">
        <f t="shared" si="52"/>
        <v>0.24561403508771928</v>
      </c>
      <c r="AA308" s="107"/>
      <c r="AB308" s="107"/>
      <c r="AC308" s="107"/>
      <c r="AD308" s="344"/>
    </row>
    <row r="309" spans="2:30">
      <c r="B309" s="184"/>
      <c r="C309" s="107">
        <v>18</v>
      </c>
      <c r="D309" s="107">
        <v>116</v>
      </c>
      <c r="E309" s="107">
        <f t="shared" si="48"/>
        <v>0.15517241379310345</v>
      </c>
      <c r="F309" s="107"/>
      <c r="G309" s="107"/>
      <c r="H309" s="107"/>
      <c r="I309" s="107"/>
      <c r="J309" s="107"/>
      <c r="K309" s="107"/>
      <c r="L309" s="107">
        <v>20</v>
      </c>
      <c r="M309" s="107">
        <v>79</v>
      </c>
      <c r="N309" s="107">
        <f t="shared" si="49"/>
        <v>0.25316455696202533</v>
      </c>
      <c r="O309" s="107"/>
      <c r="P309" s="107"/>
      <c r="Q309" s="107"/>
      <c r="R309" s="107"/>
      <c r="S309" s="107"/>
      <c r="T309" s="107"/>
      <c r="U309" s="107"/>
      <c r="V309" s="107"/>
      <c r="W309" s="107"/>
      <c r="X309" s="107">
        <v>37</v>
      </c>
      <c r="Y309" s="107">
        <v>136</v>
      </c>
      <c r="Z309" s="107">
        <f t="shared" si="52"/>
        <v>0.27205882352941174</v>
      </c>
      <c r="AA309" s="107"/>
      <c r="AB309" s="107"/>
      <c r="AC309" s="107"/>
      <c r="AD309" s="344"/>
    </row>
    <row r="310" spans="2:30">
      <c r="B310" s="184"/>
      <c r="C310" s="107">
        <v>28</v>
      </c>
      <c r="D310" s="107">
        <v>111</v>
      </c>
      <c r="E310" s="107">
        <f t="shared" si="48"/>
        <v>0.25225225225225223</v>
      </c>
      <c r="F310" s="107"/>
      <c r="G310" s="107"/>
      <c r="H310" s="107"/>
      <c r="I310" s="107"/>
      <c r="J310" s="107"/>
      <c r="K310" s="107"/>
      <c r="L310" s="107">
        <v>12</v>
      </c>
      <c r="M310" s="107">
        <v>83</v>
      </c>
      <c r="N310" s="107">
        <f t="shared" si="49"/>
        <v>0.14457831325301204</v>
      </c>
      <c r="O310" s="107"/>
      <c r="P310" s="107"/>
      <c r="Q310" s="107"/>
      <c r="R310" s="107"/>
      <c r="S310" s="107"/>
      <c r="T310" s="107"/>
      <c r="U310" s="107"/>
      <c r="V310" s="107"/>
      <c r="W310" s="107"/>
      <c r="X310" s="107">
        <v>33</v>
      </c>
      <c r="Y310" s="107">
        <v>92</v>
      </c>
      <c r="Z310" s="107">
        <f t="shared" si="52"/>
        <v>0.35869565217391303</v>
      </c>
      <c r="AA310" s="107"/>
      <c r="AB310" s="107"/>
      <c r="AC310" s="107"/>
      <c r="AD310" s="344"/>
    </row>
    <row r="311" spans="2:30">
      <c r="B311" s="184"/>
      <c r="C311" s="107">
        <v>28</v>
      </c>
      <c r="D311" s="107">
        <v>109</v>
      </c>
      <c r="E311" s="107">
        <f t="shared" si="48"/>
        <v>0.25688073394495414</v>
      </c>
      <c r="F311" s="107"/>
      <c r="G311" s="107"/>
      <c r="H311" s="107"/>
      <c r="I311" s="107"/>
      <c r="J311" s="107"/>
      <c r="K311" s="107"/>
      <c r="L311" s="107">
        <v>31</v>
      </c>
      <c r="M311" s="107">
        <v>105</v>
      </c>
      <c r="N311" s="107">
        <f t="shared" si="49"/>
        <v>0.29523809523809524</v>
      </c>
      <c r="O311" s="107"/>
      <c r="P311" s="107"/>
      <c r="Q311" s="107"/>
      <c r="R311" s="107"/>
      <c r="S311" s="107"/>
      <c r="T311" s="107"/>
      <c r="U311" s="107"/>
      <c r="V311" s="107"/>
      <c r="W311" s="107"/>
      <c r="X311" s="107">
        <v>18</v>
      </c>
      <c r="Y311" s="107">
        <v>107</v>
      </c>
      <c r="Z311" s="107">
        <f t="shared" si="52"/>
        <v>0.16822429906542055</v>
      </c>
      <c r="AA311" s="107"/>
      <c r="AB311" s="107"/>
      <c r="AC311" s="107"/>
      <c r="AD311" s="344"/>
    </row>
    <row r="312" spans="2:30">
      <c r="B312" s="184"/>
      <c r="C312" s="107">
        <v>31</v>
      </c>
      <c r="D312" s="107">
        <v>120</v>
      </c>
      <c r="E312" s="107">
        <f t="shared" si="48"/>
        <v>0.25833333333333336</v>
      </c>
      <c r="F312" s="107"/>
      <c r="G312" s="107"/>
      <c r="H312" s="107"/>
      <c r="I312" s="107"/>
      <c r="J312" s="107"/>
      <c r="K312" s="107"/>
      <c r="L312" s="107">
        <v>18</v>
      </c>
      <c r="M312" s="107">
        <v>77</v>
      </c>
      <c r="N312" s="107">
        <f t="shared" si="49"/>
        <v>0.23376623376623376</v>
      </c>
      <c r="O312" s="107"/>
      <c r="P312" s="107"/>
      <c r="Q312" s="107"/>
      <c r="R312" s="107"/>
      <c r="S312" s="107"/>
      <c r="T312" s="107"/>
      <c r="U312" s="107"/>
      <c r="V312" s="107"/>
      <c r="W312" s="107"/>
      <c r="X312" s="107">
        <v>33</v>
      </c>
      <c r="Y312" s="107">
        <v>126</v>
      </c>
      <c r="Z312" s="107">
        <f t="shared" si="52"/>
        <v>0.26190476190476192</v>
      </c>
      <c r="AA312" s="107"/>
      <c r="AB312" s="107"/>
      <c r="AC312" s="107"/>
      <c r="AD312" s="344"/>
    </row>
    <row r="313" spans="2:30">
      <c r="B313" s="184"/>
      <c r="C313" s="107">
        <v>20</v>
      </c>
      <c r="D313" s="107">
        <v>90</v>
      </c>
      <c r="E313" s="107">
        <f t="shared" si="48"/>
        <v>0.22222222222222221</v>
      </c>
      <c r="F313" s="107"/>
      <c r="G313" s="107"/>
      <c r="H313" s="107"/>
      <c r="I313" s="107"/>
      <c r="J313" s="107"/>
      <c r="K313" s="107"/>
      <c r="L313" s="107">
        <v>28</v>
      </c>
      <c r="M313" s="107">
        <v>96</v>
      </c>
      <c r="N313" s="107">
        <f t="shared" si="49"/>
        <v>0.29166666666666669</v>
      </c>
      <c r="O313" s="107"/>
      <c r="P313" s="107"/>
      <c r="Q313" s="107"/>
      <c r="R313" s="107"/>
      <c r="S313" s="107"/>
      <c r="T313" s="107"/>
      <c r="U313" s="107"/>
      <c r="V313" s="107"/>
      <c r="W313" s="107"/>
      <c r="X313" s="107">
        <v>28</v>
      </c>
      <c r="Y313" s="107">
        <v>111</v>
      </c>
      <c r="Z313" s="107">
        <f t="shared" si="52"/>
        <v>0.25225225225225223</v>
      </c>
      <c r="AA313" s="107"/>
      <c r="AB313" s="107"/>
      <c r="AC313" s="107"/>
      <c r="AD313" s="344"/>
    </row>
    <row r="314" spans="2:30">
      <c r="B314" s="184"/>
      <c r="C314" s="107">
        <v>31</v>
      </c>
      <c r="D314" s="107">
        <v>109</v>
      </c>
      <c r="E314" s="107">
        <f t="shared" si="48"/>
        <v>0.28440366972477066</v>
      </c>
      <c r="F314" s="107"/>
      <c r="G314" s="107"/>
      <c r="H314" s="107"/>
      <c r="I314" s="107"/>
      <c r="J314" s="107"/>
      <c r="K314" s="107"/>
      <c r="L314" s="107">
        <v>28</v>
      </c>
      <c r="M314" s="107">
        <v>109</v>
      </c>
      <c r="N314" s="107">
        <f t="shared" si="49"/>
        <v>0.25688073394495414</v>
      </c>
      <c r="O314" s="107"/>
      <c r="P314" s="107"/>
      <c r="Q314" s="107"/>
      <c r="R314" s="107"/>
      <c r="S314" s="107"/>
      <c r="T314" s="107"/>
      <c r="U314" s="107"/>
      <c r="V314" s="107"/>
      <c r="W314" s="107"/>
      <c r="X314" s="107">
        <v>19</v>
      </c>
      <c r="Y314" s="107">
        <v>130</v>
      </c>
      <c r="Z314" s="107">
        <f t="shared" si="52"/>
        <v>0.14615384615384616</v>
      </c>
      <c r="AA314" s="107"/>
      <c r="AB314" s="107"/>
      <c r="AC314" s="107"/>
      <c r="AD314" s="344"/>
    </row>
    <row r="315" spans="2:30">
      <c r="B315" s="184"/>
      <c r="C315" s="107">
        <v>14</v>
      </c>
      <c r="D315" s="107">
        <v>108</v>
      </c>
      <c r="E315" s="107">
        <f t="shared" si="48"/>
        <v>0.12962962962962962</v>
      </c>
      <c r="F315" s="107"/>
      <c r="G315" s="107"/>
      <c r="H315" s="107"/>
      <c r="I315" s="107"/>
      <c r="J315" s="107"/>
      <c r="K315" s="107"/>
      <c r="L315" s="107">
        <v>25</v>
      </c>
      <c r="M315" s="107">
        <v>110</v>
      </c>
      <c r="N315" s="107">
        <f t="shared" si="49"/>
        <v>0.22727272727272727</v>
      </c>
      <c r="O315" s="107"/>
      <c r="P315" s="107"/>
      <c r="Q315" s="107"/>
      <c r="R315" s="107"/>
      <c r="S315" s="107"/>
      <c r="T315" s="107"/>
      <c r="U315" s="107"/>
      <c r="V315" s="107"/>
      <c r="W315" s="107"/>
      <c r="X315" s="107">
        <v>26</v>
      </c>
      <c r="Y315" s="107">
        <v>129</v>
      </c>
      <c r="Z315" s="107">
        <f t="shared" si="52"/>
        <v>0.20155038759689922</v>
      </c>
      <c r="AA315" s="107"/>
      <c r="AB315" s="107"/>
      <c r="AC315" s="107"/>
      <c r="AD315" s="344"/>
    </row>
    <row r="316" spans="2:30">
      <c r="B316" s="184"/>
      <c r="C316" s="107">
        <v>31</v>
      </c>
      <c r="D316" s="107">
        <v>110</v>
      </c>
      <c r="E316" s="107">
        <f t="shared" si="48"/>
        <v>0.2818181818181818</v>
      </c>
      <c r="F316" s="107"/>
      <c r="G316" s="107"/>
      <c r="H316" s="107"/>
      <c r="I316" s="107"/>
      <c r="J316" s="107"/>
      <c r="K316" s="107"/>
      <c r="L316" s="107">
        <v>25</v>
      </c>
      <c r="M316" s="107">
        <v>94</v>
      </c>
      <c r="N316" s="107">
        <f t="shared" si="49"/>
        <v>0.26595744680851063</v>
      </c>
      <c r="O316" s="107"/>
      <c r="P316" s="107"/>
      <c r="Q316" s="107"/>
      <c r="R316" s="107"/>
      <c r="S316" s="107"/>
      <c r="T316" s="107"/>
      <c r="U316" s="107"/>
      <c r="V316" s="107"/>
      <c r="W316" s="107"/>
      <c r="X316" s="107">
        <v>23</v>
      </c>
      <c r="Y316" s="107">
        <v>106</v>
      </c>
      <c r="Z316" s="107">
        <f t="shared" si="52"/>
        <v>0.21698113207547171</v>
      </c>
      <c r="AA316" s="107"/>
      <c r="AB316" s="107"/>
      <c r="AC316" s="107"/>
      <c r="AD316" s="344"/>
    </row>
    <row r="317" spans="2:30">
      <c r="B317" s="184"/>
      <c r="C317" s="107">
        <v>20</v>
      </c>
      <c r="D317" s="107">
        <v>81</v>
      </c>
      <c r="E317" s="107">
        <f t="shared" si="48"/>
        <v>0.24691358024691357</v>
      </c>
      <c r="F317" s="107"/>
      <c r="G317" s="107"/>
      <c r="H317" s="107"/>
      <c r="I317" s="107"/>
      <c r="J317" s="107"/>
      <c r="K317" s="107"/>
      <c r="L317" s="107">
        <v>31</v>
      </c>
      <c r="M317" s="107">
        <v>125</v>
      </c>
      <c r="N317" s="107">
        <f t="shared" si="49"/>
        <v>0.248</v>
      </c>
      <c r="O317" s="107"/>
      <c r="P317" s="107"/>
      <c r="Q317" s="107"/>
      <c r="R317" s="107"/>
      <c r="S317" s="107"/>
      <c r="T317" s="107"/>
      <c r="U317" s="107"/>
      <c r="V317" s="107"/>
      <c r="W317" s="107"/>
      <c r="X317" s="107">
        <v>26</v>
      </c>
      <c r="Y317" s="107">
        <v>107</v>
      </c>
      <c r="Z317" s="107">
        <f t="shared" si="52"/>
        <v>0.24299065420560748</v>
      </c>
      <c r="AA317" s="107"/>
      <c r="AB317" s="107"/>
      <c r="AC317" s="107"/>
      <c r="AD317" s="344"/>
    </row>
    <row r="318" spans="2:30">
      <c r="B318" s="184"/>
      <c r="C318" s="107">
        <v>18</v>
      </c>
      <c r="D318" s="107">
        <v>102</v>
      </c>
      <c r="E318" s="107">
        <f t="shared" si="48"/>
        <v>0.17647058823529413</v>
      </c>
      <c r="F318" s="107"/>
      <c r="G318" s="107"/>
      <c r="H318" s="107"/>
      <c r="I318" s="107"/>
      <c r="J318" s="107"/>
      <c r="K318" s="107"/>
      <c r="L318" s="107">
        <v>22</v>
      </c>
      <c r="M318" s="107">
        <v>102</v>
      </c>
      <c r="N318" s="107">
        <f t="shared" si="49"/>
        <v>0.21568627450980393</v>
      </c>
      <c r="O318" s="107"/>
      <c r="P318" s="107"/>
      <c r="Q318" s="107"/>
      <c r="R318" s="107"/>
      <c r="S318" s="107"/>
      <c r="T318" s="107"/>
      <c r="U318" s="107"/>
      <c r="V318" s="107"/>
      <c r="W318" s="107"/>
      <c r="X318" s="107">
        <v>14</v>
      </c>
      <c r="Y318" s="107">
        <v>117</v>
      </c>
      <c r="Z318" s="107">
        <f t="shared" si="52"/>
        <v>0.11965811965811966</v>
      </c>
      <c r="AA318" s="107"/>
      <c r="AB318" s="107"/>
      <c r="AC318" s="107"/>
      <c r="AD318" s="344"/>
    </row>
    <row r="319" spans="2:30">
      <c r="B319" s="184"/>
      <c r="C319" s="107">
        <v>20</v>
      </c>
      <c r="D319" s="107">
        <v>112</v>
      </c>
      <c r="E319" s="107">
        <f t="shared" si="48"/>
        <v>0.17857142857142858</v>
      </c>
      <c r="F319" s="107"/>
      <c r="G319" s="107"/>
      <c r="H319" s="107"/>
      <c r="I319" s="107"/>
      <c r="J319" s="107"/>
      <c r="K319" s="107"/>
      <c r="L319" s="107">
        <v>32</v>
      </c>
      <c r="M319" s="107">
        <v>100</v>
      </c>
      <c r="N319" s="107">
        <f t="shared" si="49"/>
        <v>0.32</v>
      </c>
      <c r="O319" s="107"/>
      <c r="P319" s="107"/>
      <c r="Q319" s="107"/>
      <c r="R319" s="107"/>
      <c r="S319" s="107"/>
      <c r="T319" s="107"/>
      <c r="U319" s="107"/>
      <c r="V319" s="107"/>
      <c r="W319" s="107"/>
      <c r="X319" s="107">
        <v>23</v>
      </c>
      <c r="Y319" s="107">
        <v>128</v>
      </c>
      <c r="Z319" s="107">
        <f t="shared" si="52"/>
        <v>0.1796875</v>
      </c>
      <c r="AA319" s="107"/>
      <c r="AB319" s="107"/>
      <c r="AC319" s="107"/>
      <c r="AD319" s="344"/>
    </row>
    <row r="320" spans="2:30">
      <c r="B320" s="184"/>
      <c r="C320" s="107">
        <v>28</v>
      </c>
      <c r="D320" s="107">
        <v>100</v>
      </c>
      <c r="E320" s="107">
        <f t="shared" si="48"/>
        <v>0.28000000000000003</v>
      </c>
      <c r="F320" s="107"/>
      <c r="G320" s="107"/>
      <c r="H320" s="107"/>
      <c r="I320" s="107"/>
      <c r="J320" s="107"/>
      <c r="K320" s="107"/>
      <c r="L320" s="107">
        <v>33</v>
      </c>
      <c r="M320" s="107">
        <v>130</v>
      </c>
      <c r="N320" s="107">
        <f t="shared" si="49"/>
        <v>0.25384615384615383</v>
      </c>
      <c r="O320" s="107"/>
      <c r="P320" s="107"/>
      <c r="Q320" s="107"/>
      <c r="R320" s="107"/>
      <c r="S320" s="107"/>
      <c r="T320" s="107"/>
      <c r="U320" s="107"/>
      <c r="V320" s="107"/>
      <c r="W320" s="107"/>
      <c r="X320" s="107">
        <v>32</v>
      </c>
      <c r="Y320" s="107">
        <v>108</v>
      </c>
      <c r="Z320" s="107">
        <f t="shared" si="52"/>
        <v>0.29629629629629628</v>
      </c>
      <c r="AA320" s="107"/>
      <c r="AB320" s="107"/>
      <c r="AC320" s="107"/>
      <c r="AD320" s="344"/>
    </row>
    <row r="321" spans="2:30">
      <c r="B321" s="184"/>
      <c r="C321" s="107">
        <v>26</v>
      </c>
      <c r="D321" s="107">
        <v>107</v>
      </c>
      <c r="E321" s="107">
        <f t="shared" si="48"/>
        <v>0.24299065420560748</v>
      </c>
      <c r="F321" s="107"/>
      <c r="G321" s="107"/>
      <c r="H321" s="107"/>
      <c r="I321" s="107"/>
      <c r="J321" s="107"/>
      <c r="K321" s="107"/>
      <c r="L321" s="107">
        <v>12</v>
      </c>
      <c r="M321" s="107">
        <v>99</v>
      </c>
      <c r="N321" s="107">
        <f t="shared" si="49"/>
        <v>0.12121212121212122</v>
      </c>
      <c r="O321" s="107"/>
      <c r="P321" s="107"/>
      <c r="Q321" s="107"/>
      <c r="R321" s="107"/>
      <c r="S321" s="107"/>
      <c r="T321" s="107"/>
      <c r="U321" s="107"/>
      <c r="V321" s="107"/>
      <c r="W321" s="107"/>
      <c r="X321" s="107">
        <v>33</v>
      </c>
      <c r="Y321" s="107">
        <v>81</v>
      </c>
      <c r="Z321" s="107">
        <f t="shared" si="52"/>
        <v>0.40740740740740738</v>
      </c>
      <c r="AA321" s="107"/>
      <c r="AB321" s="107"/>
      <c r="AC321" s="107"/>
      <c r="AD321" s="344"/>
    </row>
    <row r="322" spans="2:30">
      <c r="B322" s="184"/>
      <c r="C322" s="107">
        <v>25</v>
      </c>
      <c r="D322" s="107">
        <v>100</v>
      </c>
      <c r="E322" s="107">
        <f t="shared" si="48"/>
        <v>0.25</v>
      </c>
      <c r="F322" s="107"/>
      <c r="G322" s="107"/>
      <c r="H322" s="107"/>
      <c r="I322" s="107"/>
      <c r="J322" s="107"/>
      <c r="K322" s="107"/>
      <c r="L322" s="107">
        <v>7</v>
      </c>
      <c r="M322" s="107">
        <v>85</v>
      </c>
      <c r="N322" s="107">
        <f t="shared" si="49"/>
        <v>8.2352941176470587E-2</v>
      </c>
      <c r="O322" s="107"/>
      <c r="P322" s="107"/>
      <c r="Q322" s="107"/>
      <c r="R322" s="107"/>
      <c r="S322" s="107"/>
      <c r="T322" s="107"/>
      <c r="U322" s="107"/>
      <c r="V322" s="107"/>
      <c r="W322" s="107"/>
      <c r="X322" s="107">
        <v>18</v>
      </c>
      <c r="Y322" s="107">
        <v>141</v>
      </c>
      <c r="Z322" s="107">
        <f t="shared" si="52"/>
        <v>0.1276595744680851</v>
      </c>
      <c r="AA322" s="107"/>
      <c r="AB322" s="107"/>
      <c r="AC322" s="107"/>
      <c r="AD322" s="344"/>
    </row>
    <row r="323" spans="2:30">
      <c r="B323" s="184"/>
      <c r="C323" s="107">
        <v>18</v>
      </c>
      <c r="D323" s="107">
        <v>134</v>
      </c>
      <c r="E323" s="107">
        <f t="shared" si="48"/>
        <v>0.13432835820895522</v>
      </c>
      <c r="F323" s="107"/>
      <c r="G323" s="107"/>
      <c r="H323" s="107"/>
      <c r="I323" s="107"/>
      <c r="J323" s="107"/>
      <c r="K323" s="107"/>
      <c r="L323" s="107">
        <v>18</v>
      </c>
      <c r="M323" s="107">
        <v>86</v>
      </c>
      <c r="N323" s="107">
        <f t="shared" si="49"/>
        <v>0.20930232558139536</v>
      </c>
      <c r="O323" s="107"/>
      <c r="P323" s="107"/>
      <c r="Q323" s="107"/>
      <c r="R323" s="107"/>
      <c r="S323" s="107"/>
      <c r="T323" s="107"/>
      <c r="U323" s="107"/>
      <c r="V323" s="107"/>
      <c r="W323" s="107"/>
      <c r="X323" s="107">
        <v>32</v>
      </c>
      <c r="Y323" s="107">
        <v>102</v>
      </c>
      <c r="Z323" s="107">
        <f t="shared" si="52"/>
        <v>0.31372549019607843</v>
      </c>
      <c r="AA323" s="107"/>
      <c r="AB323" s="107"/>
      <c r="AC323" s="107"/>
      <c r="AD323" s="344"/>
    </row>
    <row r="324" spans="2:30">
      <c r="B324" s="184"/>
      <c r="C324" s="107">
        <v>19</v>
      </c>
      <c r="D324" s="107">
        <v>115</v>
      </c>
      <c r="E324" s="107">
        <f t="shared" si="48"/>
        <v>0.16521739130434782</v>
      </c>
      <c r="F324" s="107"/>
      <c r="G324" s="107"/>
      <c r="H324" s="107"/>
      <c r="I324" s="107"/>
      <c r="J324" s="107"/>
      <c r="K324" s="107"/>
      <c r="L324" s="107">
        <v>14</v>
      </c>
      <c r="M324" s="107">
        <v>85</v>
      </c>
      <c r="N324" s="107">
        <f t="shared" si="49"/>
        <v>0.16470588235294117</v>
      </c>
      <c r="O324" s="107"/>
      <c r="P324" s="107"/>
      <c r="Q324" s="107"/>
      <c r="R324" s="107"/>
      <c r="S324" s="107"/>
      <c r="T324" s="107"/>
      <c r="U324" s="107"/>
      <c r="V324" s="107"/>
      <c r="W324" s="107"/>
      <c r="X324" s="107">
        <v>28</v>
      </c>
      <c r="Y324" s="107">
        <v>126</v>
      </c>
      <c r="Z324" s="107">
        <f t="shared" si="52"/>
        <v>0.22222222222222221</v>
      </c>
      <c r="AA324" s="107"/>
      <c r="AB324" s="107"/>
      <c r="AC324" s="107"/>
      <c r="AD324" s="344"/>
    </row>
    <row r="325" spans="2:30">
      <c r="B325" s="184"/>
      <c r="C325" s="107">
        <v>18</v>
      </c>
      <c r="D325" s="107">
        <v>94</v>
      </c>
      <c r="E325" s="107">
        <f t="shared" si="48"/>
        <v>0.19148936170212766</v>
      </c>
      <c r="F325" s="107"/>
      <c r="G325" s="107"/>
      <c r="H325" s="107"/>
      <c r="I325" s="107"/>
      <c r="J325" s="107"/>
      <c r="K325" s="107"/>
      <c r="L325" s="107">
        <v>26</v>
      </c>
      <c r="M325" s="107">
        <v>120</v>
      </c>
      <c r="N325" s="107">
        <f t="shared" si="49"/>
        <v>0.21666666666666667</v>
      </c>
      <c r="O325" s="107"/>
      <c r="P325" s="107"/>
      <c r="Q325" s="107"/>
      <c r="R325" s="107"/>
      <c r="S325" s="107"/>
      <c r="T325" s="107"/>
      <c r="U325" s="107"/>
      <c r="V325" s="107"/>
      <c r="W325" s="107"/>
      <c r="X325" s="107">
        <v>25</v>
      </c>
      <c r="Y325" s="107">
        <v>139</v>
      </c>
      <c r="Z325" s="107">
        <f t="shared" si="52"/>
        <v>0.17985611510791366</v>
      </c>
      <c r="AA325" s="107"/>
      <c r="AB325" s="107"/>
      <c r="AC325" s="107"/>
      <c r="AD325" s="344"/>
    </row>
    <row r="326" spans="2:30">
      <c r="B326" s="184"/>
      <c r="C326" s="107">
        <v>23</v>
      </c>
      <c r="D326" s="107">
        <v>136</v>
      </c>
      <c r="E326" s="107">
        <f t="shared" si="48"/>
        <v>0.16911764705882354</v>
      </c>
      <c r="F326" s="107"/>
      <c r="G326" s="107"/>
      <c r="H326" s="107"/>
      <c r="I326" s="107"/>
      <c r="J326" s="107"/>
      <c r="K326" s="107"/>
      <c r="L326" s="107">
        <v>18</v>
      </c>
      <c r="M326" s="107">
        <v>99</v>
      </c>
      <c r="N326" s="107">
        <f t="shared" si="49"/>
        <v>0.18181818181818182</v>
      </c>
      <c r="O326" s="107"/>
      <c r="P326" s="107"/>
      <c r="Q326" s="107"/>
      <c r="R326" s="107"/>
      <c r="S326" s="107"/>
      <c r="T326" s="107"/>
      <c r="U326" s="107"/>
      <c r="V326" s="107"/>
      <c r="W326" s="107"/>
      <c r="X326" s="107">
        <v>35</v>
      </c>
      <c r="Y326" s="107">
        <v>99</v>
      </c>
      <c r="Z326" s="107">
        <f t="shared" si="52"/>
        <v>0.35353535353535354</v>
      </c>
      <c r="AA326" s="107"/>
      <c r="AB326" s="107"/>
      <c r="AC326" s="107"/>
      <c r="AD326" s="344"/>
    </row>
    <row r="327" spans="2:30">
      <c r="B327" s="184"/>
      <c r="C327" s="107">
        <v>23</v>
      </c>
      <c r="D327" s="107">
        <v>126</v>
      </c>
      <c r="E327" s="107">
        <f t="shared" si="48"/>
        <v>0.18253968253968253</v>
      </c>
      <c r="F327" s="107"/>
      <c r="G327" s="107"/>
      <c r="H327" s="107"/>
      <c r="I327" s="107"/>
      <c r="J327" s="107"/>
      <c r="K327" s="107"/>
      <c r="L327" s="107">
        <v>26</v>
      </c>
      <c r="M327" s="107">
        <v>111</v>
      </c>
      <c r="N327" s="107">
        <f t="shared" si="49"/>
        <v>0.23423423423423423</v>
      </c>
      <c r="O327" s="107"/>
      <c r="P327" s="107"/>
      <c r="Q327" s="107"/>
      <c r="R327" s="107"/>
      <c r="S327" s="107"/>
      <c r="T327" s="107"/>
      <c r="U327" s="107"/>
      <c r="V327" s="107"/>
      <c r="W327" s="107"/>
      <c r="X327" s="107">
        <v>26</v>
      </c>
      <c r="Y327" s="107">
        <v>117</v>
      </c>
      <c r="Z327" s="107">
        <f t="shared" si="52"/>
        <v>0.22222222222222221</v>
      </c>
      <c r="AA327" s="107"/>
      <c r="AB327" s="107"/>
      <c r="AC327" s="107"/>
      <c r="AD327" s="344"/>
    </row>
    <row r="328" spans="2:30">
      <c r="B328" s="184"/>
      <c r="C328" s="107">
        <v>14</v>
      </c>
      <c r="D328" s="107">
        <v>110</v>
      </c>
      <c r="E328" s="107">
        <f t="shared" si="48"/>
        <v>0.12727272727272726</v>
      </c>
      <c r="F328" s="107"/>
      <c r="G328" s="107"/>
      <c r="H328" s="107"/>
      <c r="I328" s="107"/>
      <c r="J328" s="107"/>
      <c r="K328" s="107"/>
      <c r="L328" s="107">
        <v>26</v>
      </c>
      <c r="M328" s="107">
        <v>117</v>
      </c>
      <c r="N328" s="107">
        <f t="shared" si="49"/>
        <v>0.22222222222222221</v>
      </c>
      <c r="O328" s="107"/>
      <c r="P328" s="107"/>
      <c r="Q328" s="107"/>
      <c r="R328" s="107"/>
      <c r="S328" s="107"/>
      <c r="T328" s="107"/>
      <c r="U328" s="107"/>
      <c r="V328" s="107"/>
      <c r="W328" s="107"/>
      <c r="X328" s="107">
        <v>36</v>
      </c>
      <c r="Y328" s="107">
        <v>99</v>
      </c>
      <c r="Z328" s="107">
        <f t="shared" si="52"/>
        <v>0.36363636363636365</v>
      </c>
      <c r="AA328" s="107"/>
      <c r="AB328" s="107"/>
      <c r="AC328" s="107"/>
      <c r="AD328" s="344"/>
    </row>
    <row r="329" spans="2:30">
      <c r="B329" s="184"/>
      <c r="C329" s="107">
        <v>26</v>
      </c>
      <c r="D329" s="107">
        <v>109</v>
      </c>
      <c r="E329" s="107">
        <f t="shared" si="48"/>
        <v>0.23853211009174313</v>
      </c>
      <c r="F329" s="107"/>
      <c r="G329" s="107"/>
      <c r="H329" s="107"/>
      <c r="I329" s="107"/>
      <c r="J329" s="107"/>
      <c r="K329" s="107"/>
      <c r="L329" s="107">
        <v>19</v>
      </c>
      <c r="M329" s="107">
        <v>122</v>
      </c>
      <c r="N329" s="107">
        <f t="shared" si="49"/>
        <v>0.15573770491803279</v>
      </c>
      <c r="O329" s="107"/>
      <c r="P329" s="107"/>
      <c r="Q329" s="107"/>
      <c r="R329" s="107"/>
      <c r="S329" s="107"/>
      <c r="T329" s="107"/>
      <c r="U329" s="107"/>
      <c r="V329" s="107"/>
      <c r="W329" s="107"/>
      <c r="X329" s="107">
        <v>20</v>
      </c>
      <c r="Y329" s="107">
        <v>128</v>
      </c>
      <c r="Z329" s="107">
        <f t="shared" si="52"/>
        <v>0.15625</v>
      </c>
      <c r="AA329" s="107"/>
      <c r="AB329" s="107"/>
      <c r="AC329" s="107"/>
      <c r="AD329" s="344"/>
    </row>
    <row r="330" spans="2:30">
      <c r="B330" s="184"/>
      <c r="C330" s="107">
        <v>19</v>
      </c>
      <c r="D330" s="107">
        <v>112</v>
      </c>
      <c r="E330" s="107">
        <f t="shared" si="48"/>
        <v>0.16964285714285715</v>
      </c>
      <c r="F330" s="107"/>
      <c r="G330" s="107"/>
      <c r="H330" s="107"/>
      <c r="I330" s="107"/>
      <c r="J330" s="107"/>
      <c r="K330" s="107"/>
      <c r="L330" s="107">
        <v>23</v>
      </c>
      <c r="M330" s="107">
        <v>114</v>
      </c>
      <c r="N330" s="107">
        <f t="shared" si="49"/>
        <v>0.20175438596491227</v>
      </c>
      <c r="O330" s="107"/>
      <c r="P330" s="107"/>
      <c r="Q330" s="107"/>
      <c r="R330" s="107"/>
      <c r="S330" s="107"/>
      <c r="T330" s="107"/>
      <c r="U330" s="107"/>
      <c r="V330" s="107"/>
      <c r="W330" s="107"/>
      <c r="X330" s="107">
        <v>19</v>
      </c>
      <c r="Y330" s="107">
        <v>90</v>
      </c>
      <c r="Z330" s="107">
        <f t="shared" si="52"/>
        <v>0.21111111111111111</v>
      </c>
      <c r="AA330" s="107"/>
      <c r="AB330" s="107"/>
      <c r="AC330" s="107"/>
      <c r="AD330" s="344"/>
    </row>
    <row r="331" spans="2:30">
      <c r="B331" s="184"/>
      <c r="C331" s="107">
        <v>39</v>
      </c>
      <c r="D331" s="107">
        <v>99</v>
      </c>
      <c r="E331" s="107">
        <f t="shared" si="48"/>
        <v>0.39393939393939392</v>
      </c>
      <c r="F331" s="107"/>
      <c r="G331" s="107"/>
      <c r="H331" s="107"/>
      <c r="I331" s="107"/>
      <c r="J331" s="107"/>
      <c r="K331" s="107"/>
      <c r="L331" s="107">
        <v>18</v>
      </c>
      <c r="M331" s="107">
        <v>87</v>
      </c>
      <c r="N331" s="107">
        <f t="shared" si="49"/>
        <v>0.20689655172413793</v>
      </c>
      <c r="O331" s="107"/>
      <c r="P331" s="107"/>
      <c r="Q331" s="107"/>
      <c r="R331" s="107"/>
      <c r="S331" s="107"/>
      <c r="T331" s="107"/>
      <c r="U331" s="107"/>
      <c r="V331" s="107"/>
      <c r="W331" s="107"/>
      <c r="X331" s="107">
        <v>33</v>
      </c>
      <c r="Y331" s="107">
        <v>165</v>
      </c>
      <c r="Z331" s="107">
        <f t="shared" si="52"/>
        <v>0.2</v>
      </c>
      <c r="AA331" s="107"/>
      <c r="AB331" s="107"/>
      <c r="AC331" s="107"/>
      <c r="AD331" s="344"/>
    </row>
    <row r="332" spans="2:30">
      <c r="B332" s="184"/>
      <c r="C332" s="107">
        <v>18</v>
      </c>
      <c r="D332" s="107">
        <v>122</v>
      </c>
      <c r="E332" s="107">
        <f t="shared" si="48"/>
        <v>0.14754098360655737</v>
      </c>
      <c r="F332" s="107"/>
      <c r="G332" s="107"/>
      <c r="H332" s="107"/>
      <c r="I332" s="107"/>
      <c r="J332" s="107"/>
      <c r="K332" s="107"/>
      <c r="L332" s="107"/>
      <c r="M332" s="107"/>
      <c r="N332" s="107"/>
      <c r="O332" s="107"/>
      <c r="P332" s="107"/>
      <c r="Q332" s="107"/>
      <c r="R332" s="107"/>
      <c r="S332" s="107"/>
      <c r="T332" s="107"/>
      <c r="U332" s="107"/>
      <c r="V332" s="107"/>
      <c r="W332" s="107"/>
      <c r="X332" s="107">
        <v>23</v>
      </c>
      <c r="Y332" s="107">
        <v>138</v>
      </c>
      <c r="Z332" s="107">
        <f t="shared" si="52"/>
        <v>0.16666666666666666</v>
      </c>
      <c r="AA332" s="107"/>
      <c r="AB332" s="107"/>
      <c r="AC332" s="107"/>
      <c r="AD332" s="344"/>
    </row>
    <row r="333" spans="2:30">
      <c r="B333" s="184"/>
      <c r="C333" s="107">
        <v>23</v>
      </c>
      <c r="D333" s="107">
        <v>116</v>
      </c>
      <c r="E333" s="107">
        <f t="shared" si="48"/>
        <v>0.19827586206896552</v>
      </c>
      <c r="F333" s="107"/>
      <c r="G333" s="107"/>
      <c r="H333" s="107"/>
      <c r="I333" s="107"/>
      <c r="J333" s="107"/>
      <c r="K333" s="107"/>
      <c r="L333" s="107"/>
      <c r="M333" s="107"/>
      <c r="N333" s="107"/>
      <c r="O333" s="107"/>
      <c r="P333" s="107"/>
      <c r="Q333" s="107"/>
      <c r="R333" s="107"/>
      <c r="S333" s="107"/>
      <c r="T333" s="107"/>
      <c r="U333" s="107"/>
      <c r="V333" s="107"/>
      <c r="W333" s="107"/>
      <c r="X333" s="107">
        <v>32</v>
      </c>
      <c r="Y333" s="107">
        <v>100</v>
      </c>
      <c r="Z333" s="107">
        <f t="shared" si="52"/>
        <v>0.32</v>
      </c>
      <c r="AA333" s="107"/>
      <c r="AB333" s="107"/>
      <c r="AC333" s="107"/>
      <c r="AD333" s="344"/>
    </row>
    <row r="334" spans="2:30">
      <c r="B334" s="184"/>
      <c r="C334" s="107">
        <v>28</v>
      </c>
      <c r="D334" s="107">
        <v>125</v>
      </c>
      <c r="E334" s="107">
        <f t="shared" si="48"/>
        <v>0.224</v>
      </c>
      <c r="F334" s="107"/>
      <c r="G334" s="107"/>
      <c r="H334" s="107"/>
      <c r="I334" s="107"/>
      <c r="J334" s="107"/>
      <c r="K334" s="107"/>
      <c r="L334" s="107"/>
      <c r="M334" s="107"/>
      <c r="N334" s="107"/>
      <c r="O334" s="107"/>
      <c r="P334" s="107"/>
      <c r="Q334" s="107"/>
      <c r="R334" s="107"/>
      <c r="S334" s="107"/>
      <c r="T334" s="107"/>
      <c r="U334" s="107"/>
      <c r="V334" s="107"/>
      <c r="W334" s="107"/>
      <c r="X334" s="107">
        <v>26</v>
      </c>
      <c r="Y334" s="107">
        <v>106</v>
      </c>
      <c r="Z334" s="107">
        <f t="shared" si="52"/>
        <v>0.24528301886792453</v>
      </c>
      <c r="AA334" s="107"/>
      <c r="AB334" s="107"/>
      <c r="AC334" s="107"/>
      <c r="AD334" s="344"/>
    </row>
    <row r="335" spans="2:30">
      <c r="B335" s="184"/>
      <c r="C335" s="107">
        <v>28</v>
      </c>
      <c r="D335" s="107">
        <v>99</v>
      </c>
      <c r="E335" s="107">
        <f t="shared" ref="E335:E363" si="53">C335/D335</f>
        <v>0.28282828282828282</v>
      </c>
      <c r="F335" s="107"/>
      <c r="G335" s="107"/>
      <c r="H335" s="107"/>
      <c r="I335" s="107"/>
      <c r="J335" s="107"/>
      <c r="K335" s="107"/>
      <c r="L335" s="107"/>
      <c r="M335" s="107"/>
      <c r="N335" s="107"/>
      <c r="O335" s="107"/>
      <c r="P335" s="107"/>
      <c r="Q335" s="107"/>
      <c r="R335" s="107"/>
      <c r="S335" s="107"/>
      <c r="T335" s="107"/>
      <c r="U335" s="107"/>
      <c r="V335" s="107"/>
      <c r="W335" s="107"/>
      <c r="X335" s="107">
        <v>31</v>
      </c>
      <c r="Y335" s="107">
        <v>134</v>
      </c>
      <c r="Z335" s="107">
        <f t="shared" ref="Z335:Z342" si="54">X335/Y335</f>
        <v>0.23134328358208955</v>
      </c>
      <c r="AA335" s="107"/>
      <c r="AB335" s="107"/>
      <c r="AC335" s="107"/>
      <c r="AD335" s="344"/>
    </row>
    <row r="336" spans="2:30">
      <c r="B336" s="184"/>
      <c r="C336" s="107">
        <v>19</v>
      </c>
      <c r="D336" s="107">
        <v>97</v>
      </c>
      <c r="E336" s="107">
        <f t="shared" si="53"/>
        <v>0.19587628865979381</v>
      </c>
      <c r="F336" s="107"/>
      <c r="G336" s="107"/>
      <c r="H336" s="107"/>
      <c r="I336" s="107"/>
      <c r="J336" s="107"/>
      <c r="K336" s="107"/>
      <c r="L336" s="107"/>
      <c r="M336" s="107"/>
      <c r="N336" s="107"/>
      <c r="O336" s="107"/>
      <c r="P336" s="107"/>
      <c r="Q336" s="107"/>
      <c r="R336" s="107"/>
      <c r="S336" s="107"/>
      <c r="T336" s="107"/>
      <c r="U336" s="107"/>
      <c r="V336" s="107"/>
      <c r="W336" s="107"/>
      <c r="X336" s="107">
        <v>25</v>
      </c>
      <c r="Y336" s="107">
        <v>94</v>
      </c>
      <c r="Z336" s="107">
        <f t="shared" si="54"/>
        <v>0.26595744680851063</v>
      </c>
      <c r="AA336" s="107"/>
      <c r="AB336" s="107"/>
      <c r="AC336" s="107"/>
      <c r="AD336" s="344"/>
    </row>
    <row r="337" spans="2:30">
      <c r="B337" s="184"/>
      <c r="C337" s="107">
        <v>18</v>
      </c>
      <c r="D337" s="107">
        <v>98</v>
      </c>
      <c r="E337" s="107">
        <f t="shared" si="53"/>
        <v>0.18367346938775511</v>
      </c>
      <c r="F337" s="107"/>
      <c r="G337" s="107"/>
      <c r="H337" s="107"/>
      <c r="I337" s="107"/>
      <c r="J337" s="107"/>
      <c r="K337" s="107"/>
      <c r="L337" s="107"/>
      <c r="M337" s="107"/>
      <c r="N337" s="107"/>
      <c r="O337" s="107"/>
      <c r="P337" s="107"/>
      <c r="Q337" s="107"/>
      <c r="R337" s="107"/>
      <c r="S337" s="107"/>
      <c r="T337" s="107"/>
      <c r="U337" s="107"/>
      <c r="V337" s="107"/>
      <c r="W337" s="107"/>
      <c r="X337" s="107">
        <v>25</v>
      </c>
      <c r="Y337" s="107">
        <v>134</v>
      </c>
      <c r="Z337" s="107">
        <f t="shared" si="54"/>
        <v>0.18656716417910449</v>
      </c>
      <c r="AA337" s="107"/>
      <c r="AB337" s="107"/>
      <c r="AC337" s="107"/>
      <c r="AD337" s="344"/>
    </row>
    <row r="338" spans="2:30">
      <c r="B338" s="184"/>
      <c r="C338" s="107">
        <v>26</v>
      </c>
      <c r="D338" s="107">
        <v>75</v>
      </c>
      <c r="E338" s="107">
        <f t="shared" si="53"/>
        <v>0.34666666666666668</v>
      </c>
      <c r="F338" s="107"/>
      <c r="G338" s="107"/>
      <c r="H338" s="107"/>
      <c r="I338" s="107"/>
      <c r="J338" s="107"/>
      <c r="K338" s="107"/>
      <c r="L338" s="107"/>
      <c r="M338" s="107"/>
      <c r="N338" s="107"/>
      <c r="O338" s="107"/>
      <c r="P338" s="107"/>
      <c r="Q338" s="107"/>
      <c r="R338" s="107"/>
      <c r="S338" s="107"/>
      <c r="T338" s="107"/>
      <c r="U338" s="107"/>
      <c r="V338" s="107"/>
      <c r="W338" s="107"/>
      <c r="X338" s="107">
        <v>26</v>
      </c>
      <c r="Y338" s="107">
        <v>134</v>
      </c>
      <c r="Z338" s="107">
        <f t="shared" si="54"/>
        <v>0.19402985074626866</v>
      </c>
      <c r="AA338" s="107"/>
      <c r="AB338" s="107"/>
      <c r="AC338" s="107"/>
      <c r="AD338" s="344"/>
    </row>
    <row r="339" spans="2:30">
      <c r="B339" s="184"/>
      <c r="C339" s="107">
        <v>26</v>
      </c>
      <c r="D339" s="107">
        <v>80</v>
      </c>
      <c r="E339" s="107">
        <f t="shared" si="53"/>
        <v>0.32500000000000001</v>
      </c>
      <c r="F339" s="107"/>
      <c r="G339" s="107"/>
      <c r="H339" s="107"/>
      <c r="I339" s="107"/>
      <c r="J339" s="107"/>
      <c r="K339" s="107"/>
      <c r="L339" s="107"/>
      <c r="M339" s="107"/>
      <c r="N339" s="107"/>
      <c r="O339" s="107"/>
      <c r="P339" s="107"/>
      <c r="Q339" s="107"/>
      <c r="R339" s="107"/>
      <c r="S339" s="107"/>
      <c r="T339" s="107"/>
      <c r="U339" s="107"/>
      <c r="V339" s="107"/>
      <c r="W339" s="107"/>
      <c r="X339" s="107">
        <v>26</v>
      </c>
      <c r="Y339" s="107">
        <v>114</v>
      </c>
      <c r="Z339" s="107">
        <f t="shared" si="54"/>
        <v>0.22807017543859648</v>
      </c>
      <c r="AA339" s="107"/>
      <c r="AB339" s="107"/>
      <c r="AC339" s="107"/>
      <c r="AD339" s="344"/>
    </row>
    <row r="340" spans="2:30">
      <c r="B340" s="184"/>
      <c r="C340" s="107">
        <v>26</v>
      </c>
      <c r="D340" s="107">
        <v>76</v>
      </c>
      <c r="E340" s="107">
        <f t="shared" si="53"/>
        <v>0.34210526315789475</v>
      </c>
      <c r="F340" s="107"/>
      <c r="G340" s="107"/>
      <c r="H340" s="107"/>
      <c r="I340" s="107"/>
      <c r="J340" s="107"/>
      <c r="K340" s="107"/>
      <c r="L340" s="107"/>
      <c r="M340" s="107"/>
      <c r="N340" s="107"/>
      <c r="O340" s="107"/>
      <c r="P340" s="107"/>
      <c r="Q340" s="107"/>
      <c r="R340" s="107"/>
      <c r="S340" s="107"/>
      <c r="T340" s="107"/>
      <c r="U340" s="107"/>
      <c r="V340" s="107"/>
      <c r="W340" s="107"/>
      <c r="X340" s="107">
        <v>26</v>
      </c>
      <c r="Y340" s="107">
        <v>126</v>
      </c>
      <c r="Z340" s="107">
        <f t="shared" si="54"/>
        <v>0.20634920634920634</v>
      </c>
      <c r="AA340" s="107"/>
      <c r="AB340" s="107"/>
      <c r="AC340" s="107"/>
      <c r="AD340" s="344"/>
    </row>
    <row r="341" spans="2:30">
      <c r="B341" s="184"/>
      <c r="C341" s="107">
        <v>23</v>
      </c>
      <c r="D341" s="107">
        <v>88</v>
      </c>
      <c r="E341" s="107">
        <f t="shared" si="53"/>
        <v>0.26136363636363635</v>
      </c>
      <c r="F341" s="107"/>
      <c r="G341" s="107"/>
      <c r="H341" s="107"/>
      <c r="I341" s="107"/>
      <c r="J341" s="107"/>
      <c r="K341" s="107"/>
      <c r="L341" s="107"/>
      <c r="M341" s="107"/>
      <c r="N341" s="107"/>
      <c r="O341" s="107"/>
      <c r="P341" s="107"/>
      <c r="Q341" s="107"/>
      <c r="R341" s="107"/>
      <c r="S341" s="107"/>
      <c r="T341" s="107"/>
      <c r="U341" s="107"/>
      <c r="V341" s="107"/>
      <c r="W341" s="107"/>
      <c r="X341" s="107">
        <v>26</v>
      </c>
      <c r="Y341" s="107">
        <v>154</v>
      </c>
      <c r="Z341" s="107">
        <f t="shared" si="54"/>
        <v>0.16883116883116883</v>
      </c>
      <c r="AA341" s="107"/>
      <c r="AB341" s="107"/>
      <c r="AC341" s="107"/>
      <c r="AD341" s="344"/>
    </row>
    <row r="342" spans="2:30">
      <c r="B342" s="184"/>
      <c r="C342" s="107">
        <v>13</v>
      </c>
      <c r="D342" s="107">
        <v>134</v>
      </c>
      <c r="E342" s="107">
        <f t="shared" si="53"/>
        <v>9.7014925373134331E-2</v>
      </c>
      <c r="F342" s="107"/>
      <c r="G342" s="107"/>
      <c r="H342" s="107"/>
      <c r="I342" s="107"/>
      <c r="J342" s="107"/>
      <c r="K342" s="107"/>
      <c r="L342" s="107"/>
      <c r="M342" s="107"/>
      <c r="N342" s="107"/>
      <c r="O342" s="107"/>
      <c r="P342" s="107"/>
      <c r="Q342" s="107"/>
      <c r="R342" s="107"/>
      <c r="S342" s="107"/>
      <c r="T342" s="107"/>
      <c r="U342" s="107"/>
      <c r="V342" s="107"/>
      <c r="W342" s="107"/>
      <c r="X342" s="107">
        <v>28</v>
      </c>
      <c r="Y342" s="107">
        <v>77</v>
      </c>
      <c r="Z342" s="107">
        <f t="shared" si="54"/>
        <v>0.36363636363636365</v>
      </c>
      <c r="AA342" s="107"/>
      <c r="AB342" s="107"/>
      <c r="AC342" s="107"/>
      <c r="AD342" s="344"/>
    </row>
    <row r="343" spans="2:30">
      <c r="B343" s="184"/>
      <c r="C343" s="107">
        <v>26</v>
      </c>
      <c r="D343" s="107">
        <v>125</v>
      </c>
      <c r="E343" s="107">
        <f t="shared" si="53"/>
        <v>0.20799999999999999</v>
      </c>
      <c r="F343" s="107"/>
      <c r="G343" s="107"/>
      <c r="H343" s="107"/>
      <c r="I343" s="107"/>
      <c r="J343" s="107"/>
      <c r="K343" s="107"/>
      <c r="L343" s="107"/>
      <c r="M343" s="107"/>
      <c r="N343" s="107"/>
      <c r="O343" s="107"/>
      <c r="P343" s="107"/>
      <c r="Q343" s="107"/>
      <c r="R343" s="107"/>
      <c r="S343" s="107"/>
      <c r="T343" s="107"/>
      <c r="U343" s="107"/>
      <c r="V343" s="107"/>
      <c r="W343" s="107"/>
      <c r="X343" s="107"/>
      <c r="Y343" s="107"/>
      <c r="Z343" s="107"/>
      <c r="AA343" s="107"/>
      <c r="AB343" s="107"/>
      <c r="AC343" s="107"/>
      <c r="AD343" s="344"/>
    </row>
    <row r="344" spans="2:30">
      <c r="B344" s="184"/>
      <c r="C344" s="107">
        <v>26</v>
      </c>
      <c r="D344" s="107">
        <v>128</v>
      </c>
      <c r="E344" s="107">
        <f t="shared" si="53"/>
        <v>0.203125</v>
      </c>
      <c r="F344" s="107"/>
      <c r="G344" s="107"/>
      <c r="H344" s="107"/>
      <c r="I344" s="107"/>
      <c r="J344" s="107"/>
      <c r="K344" s="107"/>
      <c r="L344" s="107"/>
      <c r="M344" s="107"/>
      <c r="N344" s="107"/>
      <c r="O344" s="107"/>
      <c r="P344" s="107"/>
      <c r="Q344" s="107"/>
      <c r="R344" s="107"/>
      <c r="S344" s="107"/>
      <c r="T344" s="107"/>
      <c r="U344" s="107"/>
      <c r="V344" s="107"/>
      <c r="W344" s="107"/>
      <c r="X344" s="107"/>
      <c r="Y344" s="107"/>
      <c r="Z344" s="107"/>
      <c r="AA344" s="107"/>
      <c r="AB344" s="107"/>
      <c r="AC344" s="107"/>
      <c r="AD344" s="344"/>
    </row>
    <row r="345" spans="2:30">
      <c r="B345" s="184"/>
      <c r="C345" s="107">
        <v>19</v>
      </c>
      <c r="D345" s="107">
        <v>106</v>
      </c>
      <c r="E345" s="107">
        <f t="shared" si="53"/>
        <v>0.17924528301886791</v>
      </c>
      <c r="F345" s="107"/>
      <c r="G345" s="107"/>
      <c r="H345" s="107"/>
      <c r="I345" s="107"/>
      <c r="J345" s="107"/>
      <c r="K345" s="107"/>
      <c r="L345" s="107"/>
      <c r="M345" s="107"/>
      <c r="N345" s="107"/>
      <c r="O345" s="107"/>
      <c r="P345" s="107"/>
      <c r="Q345" s="107"/>
      <c r="R345" s="107"/>
      <c r="S345" s="107"/>
      <c r="T345" s="107"/>
      <c r="U345" s="107"/>
      <c r="V345" s="107"/>
      <c r="W345" s="107"/>
      <c r="X345" s="107"/>
      <c r="Y345" s="107"/>
      <c r="Z345" s="107"/>
      <c r="AA345" s="107"/>
      <c r="AB345" s="107"/>
      <c r="AC345" s="107"/>
      <c r="AD345" s="344"/>
    </row>
    <row r="346" spans="2:30">
      <c r="B346" s="184"/>
      <c r="C346" s="107">
        <v>14</v>
      </c>
      <c r="D346" s="107">
        <v>83</v>
      </c>
      <c r="E346" s="107">
        <f t="shared" si="53"/>
        <v>0.16867469879518071</v>
      </c>
      <c r="F346" s="107"/>
      <c r="G346" s="107"/>
      <c r="H346" s="107"/>
      <c r="I346" s="107"/>
      <c r="J346" s="107"/>
      <c r="K346" s="107"/>
      <c r="L346" s="107"/>
      <c r="M346" s="107"/>
      <c r="N346" s="107"/>
      <c r="O346" s="107"/>
      <c r="P346" s="107"/>
      <c r="Q346" s="107"/>
      <c r="R346" s="107"/>
      <c r="S346" s="107"/>
      <c r="T346" s="107"/>
      <c r="U346" s="107"/>
      <c r="V346" s="107"/>
      <c r="W346" s="107"/>
      <c r="X346" s="107"/>
      <c r="Y346" s="107"/>
      <c r="Z346" s="107"/>
      <c r="AA346" s="107"/>
      <c r="AB346" s="107"/>
      <c r="AC346" s="107"/>
      <c r="AD346" s="344"/>
    </row>
    <row r="347" spans="2:30">
      <c r="B347" s="184"/>
      <c r="C347" s="107">
        <v>26</v>
      </c>
      <c r="D347" s="107">
        <v>129</v>
      </c>
      <c r="E347" s="107">
        <f t="shared" si="53"/>
        <v>0.20155038759689922</v>
      </c>
      <c r="F347" s="107"/>
      <c r="G347" s="107"/>
      <c r="H347" s="107"/>
      <c r="I347" s="107"/>
      <c r="J347" s="107"/>
      <c r="K347" s="107"/>
      <c r="L347" s="107"/>
      <c r="M347" s="107"/>
      <c r="N347" s="107"/>
      <c r="O347" s="107"/>
      <c r="P347" s="107"/>
      <c r="Q347" s="107"/>
      <c r="R347" s="107"/>
      <c r="S347" s="107"/>
      <c r="T347" s="107"/>
      <c r="U347" s="107"/>
      <c r="V347" s="107"/>
      <c r="W347" s="107"/>
      <c r="X347" s="107"/>
      <c r="Y347" s="107"/>
      <c r="Z347" s="107"/>
      <c r="AA347" s="107"/>
      <c r="AB347" s="107"/>
      <c r="AC347" s="107"/>
      <c r="AD347" s="344"/>
    </row>
    <row r="348" spans="2:30">
      <c r="B348" s="184"/>
      <c r="C348" s="107">
        <v>37</v>
      </c>
      <c r="D348" s="107">
        <v>64</v>
      </c>
      <c r="E348" s="107">
        <f t="shared" si="53"/>
        <v>0.578125</v>
      </c>
      <c r="F348" s="107"/>
      <c r="G348" s="107"/>
      <c r="H348" s="107"/>
      <c r="I348" s="107"/>
      <c r="J348" s="107"/>
      <c r="K348" s="107"/>
      <c r="L348" s="107"/>
      <c r="M348" s="107"/>
      <c r="N348" s="107"/>
      <c r="O348" s="107"/>
      <c r="P348" s="107"/>
      <c r="Q348" s="107"/>
      <c r="R348" s="107"/>
      <c r="S348" s="107"/>
      <c r="T348" s="107"/>
      <c r="U348" s="107"/>
      <c r="V348" s="107"/>
      <c r="W348" s="107"/>
      <c r="X348" s="107"/>
      <c r="Y348" s="107"/>
      <c r="Z348" s="107"/>
      <c r="AA348" s="107"/>
      <c r="AB348" s="107"/>
      <c r="AC348" s="107"/>
      <c r="AD348" s="344"/>
    </row>
    <row r="349" spans="2:30">
      <c r="B349" s="184"/>
      <c r="C349" s="107">
        <v>23</v>
      </c>
      <c r="D349" s="107">
        <v>136</v>
      </c>
      <c r="E349" s="107">
        <f t="shared" si="53"/>
        <v>0.16911764705882354</v>
      </c>
      <c r="F349" s="107"/>
      <c r="G349" s="107"/>
      <c r="H349" s="107"/>
      <c r="I349" s="107"/>
      <c r="J349" s="107"/>
      <c r="K349" s="107"/>
      <c r="L349" s="107"/>
      <c r="M349" s="107"/>
      <c r="N349" s="107"/>
      <c r="O349" s="107"/>
      <c r="P349" s="107"/>
      <c r="Q349" s="107"/>
      <c r="R349" s="107"/>
      <c r="S349" s="107"/>
      <c r="T349" s="107"/>
      <c r="U349" s="107"/>
      <c r="V349" s="107"/>
      <c r="W349" s="107"/>
      <c r="X349" s="107"/>
      <c r="Y349" s="107"/>
      <c r="Z349" s="107"/>
      <c r="AA349" s="107"/>
      <c r="AB349" s="107"/>
      <c r="AC349" s="107"/>
      <c r="AD349" s="344"/>
    </row>
    <row r="350" spans="2:30">
      <c r="B350" s="184"/>
      <c r="C350" s="107">
        <v>13</v>
      </c>
      <c r="D350" s="107">
        <v>110</v>
      </c>
      <c r="E350" s="107">
        <f t="shared" si="53"/>
        <v>0.11818181818181818</v>
      </c>
      <c r="F350" s="107"/>
      <c r="G350" s="107"/>
      <c r="H350" s="107"/>
      <c r="I350" s="107"/>
      <c r="J350" s="107"/>
      <c r="K350" s="107"/>
      <c r="L350" s="107"/>
      <c r="M350" s="107"/>
      <c r="N350" s="107"/>
      <c r="O350" s="107"/>
      <c r="P350" s="107"/>
      <c r="Q350" s="107"/>
      <c r="R350" s="107"/>
      <c r="S350" s="107"/>
      <c r="T350" s="107"/>
      <c r="U350" s="107"/>
      <c r="V350" s="107"/>
      <c r="W350" s="107"/>
      <c r="X350" s="107"/>
      <c r="Y350" s="107"/>
      <c r="Z350" s="107"/>
      <c r="AA350" s="107"/>
      <c r="AB350" s="107"/>
      <c r="AC350" s="107"/>
      <c r="AD350" s="344"/>
    </row>
    <row r="351" spans="2:30">
      <c r="B351" s="184"/>
      <c r="C351" s="107">
        <v>20</v>
      </c>
      <c r="D351" s="107">
        <v>83</v>
      </c>
      <c r="E351" s="107">
        <f t="shared" si="53"/>
        <v>0.24096385542168675</v>
      </c>
      <c r="F351" s="107"/>
      <c r="G351" s="107"/>
      <c r="H351" s="107"/>
      <c r="I351" s="107"/>
      <c r="J351" s="107"/>
      <c r="K351" s="107"/>
      <c r="L351" s="107"/>
      <c r="M351" s="107"/>
      <c r="N351" s="107"/>
      <c r="O351" s="107"/>
      <c r="P351" s="107"/>
      <c r="Q351" s="107"/>
      <c r="R351" s="107"/>
      <c r="S351" s="107"/>
      <c r="T351" s="107"/>
      <c r="U351" s="107"/>
      <c r="V351" s="107"/>
      <c r="W351" s="107"/>
      <c r="X351" s="107"/>
      <c r="Y351" s="107"/>
      <c r="Z351" s="107"/>
      <c r="AA351" s="107"/>
      <c r="AB351" s="107"/>
      <c r="AC351" s="107"/>
      <c r="AD351" s="344"/>
    </row>
    <row r="352" spans="2:30">
      <c r="B352" s="184"/>
      <c r="C352" s="107">
        <v>23</v>
      </c>
      <c r="D352" s="107">
        <v>124</v>
      </c>
      <c r="E352" s="107">
        <f t="shared" si="53"/>
        <v>0.18548387096774194</v>
      </c>
      <c r="F352" s="107"/>
      <c r="G352" s="107"/>
      <c r="H352" s="107"/>
      <c r="I352" s="107"/>
      <c r="J352" s="107"/>
      <c r="K352" s="107"/>
      <c r="L352" s="107"/>
      <c r="M352" s="107"/>
      <c r="N352" s="107"/>
      <c r="O352" s="107"/>
      <c r="P352" s="107"/>
      <c r="Q352" s="107"/>
      <c r="R352" s="107"/>
      <c r="S352" s="107"/>
      <c r="T352" s="107"/>
      <c r="U352" s="107"/>
      <c r="V352" s="107"/>
      <c r="W352" s="107"/>
      <c r="X352" s="107"/>
      <c r="Y352" s="107"/>
      <c r="Z352" s="107"/>
      <c r="AA352" s="107"/>
      <c r="AB352" s="107"/>
      <c r="AC352" s="107"/>
      <c r="AD352" s="344"/>
    </row>
    <row r="353" spans="2:30">
      <c r="B353" s="184"/>
      <c r="C353" s="107">
        <v>31</v>
      </c>
      <c r="D353" s="107">
        <v>97</v>
      </c>
      <c r="E353" s="107">
        <f t="shared" si="53"/>
        <v>0.31958762886597936</v>
      </c>
      <c r="F353" s="107"/>
      <c r="G353" s="107"/>
      <c r="H353" s="107"/>
      <c r="I353" s="107"/>
      <c r="J353" s="107"/>
      <c r="K353" s="107"/>
      <c r="L353" s="107"/>
      <c r="M353" s="107"/>
      <c r="N353" s="107"/>
      <c r="O353" s="107"/>
      <c r="P353" s="107"/>
      <c r="Q353" s="107"/>
      <c r="R353" s="107"/>
      <c r="S353" s="107"/>
      <c r="T353" s="107"/>
      <c r="U353" s="107"/>
      <c r="V353" s="107"/>
      <c r="W353" s="107"/>
      <c r="X353" s="107"/>
      <c r="Y353" s="107"/>
      <c r="Z353" s="107"/>
      <c r="AA353" s="107"/>
      <c r="AB353" s="107"/>
      <c r="AC353" s="107"/>
      <c r="AD353" s="344"/>
    </row>
    <row r="354" spans="2:30">
      <c r="B354" s="184"/>
      <c r="C354" s="107">
        <v>23</v>
      </c>
      <c r="D354" s="107">
        <v>117</v>
      </c>
      <c r="E354" s="107">
        <f t="shared" si="53"/>
        <v>0.19658119658119658</v>
      </c>
      <c r="F354" s="107"/>
      <c r="G354" s="107"/>
      <c r="H354" s="107"/>
      <c r="I354" s="107"/>
      <c r="J354" s="107"/>
      <c r="K354" s="107"/>
      <c r="L354" s="107"/>
      <c r="M354" s="107"/>
      <c r="N354" s="107"/>
      <c r="O354" s="107"/>
      <c r="P354" s="107"/>
      <c r="Q354" s="107"/>
      <c r="R354" s="107"/>
      <c r="S354" s="107"/>
      <c r="T354" s="107"/>
      <c r="U354" s="107"/>
      <c r="V354" s="107"/>
      <c r="W354" s="107"/>
      <c r="X354" s="107"/>
      <c r="Y354" s="107"/>
      <c r="Z354" s="107"/>
      <c r="AA354" s="107"/>
      <c r="AB354" s="107"/>
      <c r="AC354" s="107"/>
      <c r="AD354" s="344"/>
    </row>
    <row r="355" spans="2:30">
      <c r="B355" s="184"/>
      <c r="C355" s="107">
        <v>20</v>
      </c>
      <c r="D355" s="107">
        <v>77</v>
      </c>
      <c r="E355" s="107">
        <f t="shared" si="53"/>
        <v>0.25974025974025972</v>
      </c>
      <c r="F355" s="107"/>
      <c r="G355" s="107"/>
      <c r="H355" s="107"/>
      <c r="I355" s="107"/>
      <c r="J355" s="107"/>
      <c r="K355" s="107"/>
      <c r="L355" s="107"/>
      <c r="M355" s="107"/>
      <c r="N355" s="107"/>
      <c r="O355" s="107"/>
      <c r="P355" s="107"/>
      <c r="Q355" s="107"/>
      <c r="R355" s="107"/>
      <c r="S355" s="107"/>
      <c r="T355" s="107"/>
      <c r="U355" s="107"/>
      <c r="V355" s="107"/>
      <c r="W355" s="107"/>
      <c r="X355" s="107"/>
      <c r="Y355" s="107"/>
      <c r="Z355" s="107"/>
      <c r="AA355" s="107"/>
      <c r="AB355" s="107"/>
      <c r="AC355" s="107"/>
      <c r="AD355" s="344"/>
    </row>
    <row r="356" spans="2:30">
      <c r="B356" s="184"/>
      <c r="C356" s="107">
        <v>14</v>
      </c>
      <c r="D356" s="107">
        <v>147</v>
      </c>
      <c r="E356" s="107">
        <f t="shared" si="53"/>
        <v>9.5238095238095233E-2</v>
      </c>
      <c r="F356" s="107"/>
      <c r="G356" s="107"/>
      <c r="H356" s="107"/>
      <c r="I356" s="107"/>
      <c r="J356" s="107"/>
      <c r="K356" s="107"/>
      <c r="L356" s="107"/>
      <c r="M356" s="107"/>
      <c r="N356" s="107"/>
      <c r="O356" s="107"/>
      <c r="P356" s="107"/>
      <c r="Q356" s="107"/>
      <c r="R356" s="107"/>
      <c r="S356" s="107"/>
      <c r="T356" s="107"/>
      <c r="U356" s="107"/>
      <c r="V356" s="107"/>
      <c r="W356" s="107"/>
      <c r="X356" s="107"/>
      <c r="Y356" s="107"/>
      <c r="Z356" s="107"/>
      <c r="AA356" s="107"/>
      <c r="AB356" s="107"/>
      <c r="AC356" s="107"/>
      <c r="AD356" s="344"/>
    </row>
    <row r="357" spans="2:30">
      <c r="B357" s="184"/>
      <c r="C357" s="107">
        <v>25</v>
      </c>
      <c r="D357" s="107">
        <v>92</v>
      </c>
      <c r="E357" s="107">
        <f t="shared" si="53"/>
        <v>0.27173913043478259</v>
      </c>
      <c r="F357" s="107"/>
      <c r="G357" s="107"/>
      <c r="H357" s="107"/>
      <c r="I357" s="107"/>
      <c r="J357" s="107"/>
      <c r="K357" s="107"/>
      <c r="L357" s="107"/>
      <c r="M357" s="107"/>
      <c r="N357" s="107"/>
      <c r="O357" s="107"/>
      <c r="P357" s="107"/>
      <c r="Q357" s="107"/>
      <c r="R357" s="107"/>
      <c r="S357" s="107"/>
      <c r="T357" s="107"/>
      <c r="U357" s="107"/>
      <c r="V357" s="107"/>
      <c r="W357" s="107"/>
      <c r="X357" s="107"/>
      <c r="Y357" s="107"/>
      <c r="Z357" s="107"/>
      <c r="AA357" s="107"/>
      <c r="AB357" s="107"/>
      <c r="AC357" s="107"/>
      <c r="AD357" s="344"/>
    </row>
    <row r="358" spans="2:30">
      <c r="B358" s="184"/>
      <c r="C358" s="107">
        <v>26</v>
      </c>
      <c r="D358" s="107">
        <v>103</v>
      </c>
      <c r="E358" s="107">
        <f t="shared" si="53"/>
        <v>0.25242718446601942</v>
      </c>
      <c r="F358" s="107"/>
      <c r="G358" s="107"/>
      <c r="H358" s="107"/>
      <c r="I358" s="107"/>
      <c r="J358" s="107"/>
      <c r="K358" s="107"/>
      <c r="L358" s="107"/>
      <c r="M358" s="107"/>
      <c r="N358" s="107"/>
      <c r="O358" s="107"/>
      <c r="P358" s="107"/>
      <c r="Q358" s="107"/>
      <c r="R358" s="107"/>
      <c r="S358" s="107"/>
      <c r="T358" s="107"/>
      <c r="U358" s="107"/>
      <c r="V358" s="107"/>
      <c r="W358" s="107"/>
      <c r="X358" s="107"/>
      <c r="Y358" s="107"/>
      <c r="Z358" s="107"/>
      <c r="AA358" s="107"/>
      <c r="AB358" s="107"/>
      <c r="AC358" s="107"/>
      <c r="AD358" s="344"/>
    </row>
    <row r="359" spans="2:30">
      <c r="B359" s="184"/>
      <c r="C359" s="107">
        <v>7</v>
      </c>
      <c r="D359" s="107">
        <v>85</v>
      </c>
      <c r="E359" s="107">
        <f t="shared" si="53"/>
        <v>8.2352941176470587E-2</v>
      </c>
      <c r="F359" s="107"/>
      <c r="G359" s="107"/>
      <c r="H359" s="107"/>
      <c r="I359" s="107"/>
      <c r="J359" s="107"/>
      <c r="K359" s="107"/>
      <c r="L359" s="107"/>
      <c r="M359" s="107"/>
      <c r="N359" s="107"/>
      <c r="O359" s="107"/>
      <c r="P359" s="107"/>
      <c r="Q359" s="107"/>
      <c r="R359" s="107"/>
      <c r="S359" s="107"/>
      <c r="T359" s="107"/>
      <c r="U359" s="107"/>
      <c r="V359" s="107"/>
      <c r="W359" s="107"/>
      <c r="X359" s="107"/>
      <c r="Y359" s="107"/>
      <c r="Z359" s="107"/>
      <c r="AA359" s="107"/>
      <c r="AB359" s="107"/>
      <c r="AC359" s="107"/>
      <c r="AD359" s="344"/>
    </row>
    <row r="360" spans="2:30">
      <c r="B360" s="184"/>
      <c r="C360" s="107">
        <v>7</v>
      </c>
      <c r="D360" s="107">
        <v>103</v>
      </c>
      <c r="E360" s="107">
        <f t="shared" si="53"/>
        <v>6.7961165048543687E-2</v>
      </c>
      <c r="F360" s="107"/>
      <c r="G360" s="107"/>
      <c r="H360" s="107"/>
      <c r="I360" s="107"/>
      <c r="J360" s="107"/>
      <c r="K360" s="107"/>
      <c r="L360" s="107"/>
      <c r="M360" s="107"/>
      <c r="N360" s="107"/>
      <c r="O360" s="107"/>
      <c r="P360" s="107"/>
      <c r="Q360" s="107"/>
      <c r="R360" s="107"/>
      <c r="S360" s="107"/>
      <c r="T360" s="107"/>
      <c r="U360" s="107"/>
      <c r="V360" s="107"/>
      <c r="W360" s="107"/>
      <c r="X360" s="107"/>
      <c r="Y360" s="107"/>
      <c r="Z360" s="107"/>
      <c r="AA360" s="107"/>
      <c r="AB360" s="107"/>
      <c r="AC360" s="107"/>
      <c r="AD360" s="344"/>
    </row>
    <row r="361" spans="2:30">
      <c r="B361" s="184"/>
      <c r="C361" s="365">
        <v>7</v>
      </c>
      <c r="D361" s="107">
        <v>125</v>
      </c>
      <c r="E361" s="107">
        <f t="shared" si="53"/>
        <v>5.6000000000000001E-2</v>
      </c>
      <c r="F361" s="365"/>
      <c r="G361" s="107"/>
      <c r="H361" s="107"/>
      <c r="I361" s="365"/>
      <c r="J361" s="107"/>
      <c r="K361" s="107"/>
      <c r="L361" s="365"/>
      <c r="M361" s="107"/>
      <c r="N361" s="107"/>
      <c r="O361" s="365"/>
      <c r="P361" s="107"/>
      <c r="Q361" s="107"/>
      <c r="R361" s="365"/>
      <c r="S361" s="107"/>
      <c r="T361" s="107"/>
      <c r="U361" s="365"/>
      <c r="V361" s="107"/>
      <c r="W361" s="107"/>
      <c r="X361" s="365"/>
      <c r="Y361" s="107"/>
      <c r="Z361" s="107"/>
      <c r="AA361" s="107"/>
      <c r="AB361" s="107"/>
      <c r="AC361" s="107"/>
      <c r="AD361" s="344"/>
    </row>
    <row r="362" spans="2:30">
      <c r="B362" s="184"/>
      <c r="C362" s="49">
        <v>9</v>
      </c>
      <c r="D362" s="107">
        <v>165</v>
      </c>
      <c r="E362" s="107">
        <f t="shared" si="53"/>
        <v>5.4545454545454543E-2</v>
      </c>
      <c r="F362" s="49"/>
      <c r="G362" s="107"/>
      <c r="H362" s="107"/>
      <c r="I362" s="49"/>
      <c r="J362" s="107"/>
      <c r="K362" s="107"/>
      <c r="L362" s="49"/>
      <c r="M362" s="107"/>
      <c r="N362" s="107"/>
      <c r="O362" s="49"/>
      <c r="P362" s="107"/>
      <c r="Q362" s="107"/>
      <c r="R362" s="49"/>
      <c r="S362" s="107"/>
      <c r="T362" s="107"/>
      <c r="U362" s="49"/>
      <c r="V362" s="107"/>
      <c r="W362" s="107"/>
      <c r="X362" s="49"/>
      <c r="Y362" s="107"/>
      <c r="Z362" s="107"/>
      <c r="AA362" s="107"/>
      <c r="AB362" s="107"/>
      <c r="AC362" s="107"/>
      <c r="AD362" s="344"/>
    </row>
    <row r="363" spans="2:30">
      <c r="B363" s="184"/>
      <c r="C363" s="49">
        <v>32</v>
      </c>
      <c r="D363" s="107">
        <v>109</v>
      </c>
      <c r="E363" s="107">
        <f t="shared" si="53"/>
        <v>0.29357798165137616</v>
      </c>
      <c r="F363" s="49"/>
      <c r="G363" s="107"/>
      <c r="H363" s="107"/>
      <c r="I363" s="49"/>
      <c r="J363" s="107"/>
      <c r="K363" s="107"/>
      <c r="L363" s="49"/>
      <c r="M363" s="107"/>
      <c r="N363" s="107"/>
      <c r="O363" s="49"/>
      <c r="P363" s="107"/>
      <c r="Q363" s="107"/>
      <c r="R363" s="49"/>
      <c r="S363" s="107"/>
      <c r="T363" s="107"/>
      <c r="U363" s="49"/>
      <c r="V363" s="107"/>
      <c r="W363" s="107"/>
      <c r="X363" s="49"/>
      <c r="Y363" s="107"/>
      <c r="Z363" s="107"/>
      <c r="AA363" s="107"/>
      <c r="AB363" s="107"/>
      <c r="AC363" s="107"/>
      <c r="AD363" s="344"/>
    </row>
    <row r="364" spans="2:30">
      <c r="B364" s="184"/>
      <c r="C364" s="107"/>
      <c r="D364" s="107"/>
      <c r="E364" s="107"/>
      <c r="F364" s="107"/>
      <c r="G364" s="107"/>
      <c r="H364" s="107"/>
      <c r="I364" s="107"/>
      <c r="J364" s="107"/>
      <c r="K364" s="107"/>
      <c r="L364" s="107"/>
      <c r="M364" s="107"/>
      <c r="N364" s="107"/>
      <c r="O364" s="107"/>
      <c r="P364" s="107"/>
      <c r="Q364" s="107"/>
      <c r="R364" s="107"/>
      <c r="S364" s="107"/>
      <c r="T364" s="107"/>
      <c r="U364" s="107"/>
      <c r="V364" s="107"/>
      <c r="W364" s="107"/>
      <c r="X364" s="107"/>
      <c r="Y364" s="107"/>
      <c r="Z364" s="107"/>
      <c r="AA364" s="107"/>
      <c r="AB364" s="107"/>
      <c r="AC364" s="107"/>
      <c r="AD364" s="344"/>
    </row>
    <row r="365" spans="2:30">
      <c r="B365" s="362" t="s">
        <v>16</v>
      </c>
      <c r="C365" s="107"/>
      <c r="D365" s="107"/>
      <c r="E365" s="107">
        <f>AVERAGE(E207:E363)</f>
        <v>0.2245066548836149</v>
      </c>
      <c r="F365" s="107"/>
      <c r="G365" s="107"/>
      <c r="H365" s="107">
        <f>AVERAGE(H207:H363)</f>
        <v>0.2145878941240365</v>
      </c>
      <c r="I365" s="107"/>
      <c r="J365" s="107"/>
      <c r="K365" s="107">
        <f>AVERAGE(K207:K363)</f>
        <v>0.21760502681585764</v>
      </c>
      <c r="L365" s="107"/>
      <c r="M365" s="107"/>
      <c r="N365" s="107">
        <f>AVERAGE(N207:N363)</f>
        <v>0.23869205887439571</v>
      </c>
      <c r="O365" s="107"/>
      <c r="P365" s="107"/>
      <c r="Q365" s="107">
        <f>AVERAGE(Q207:Q363)</f>
        <v>0.22583201978556652</v>
      </c>
      <c r="R365" s="107"/>
      <c r="S365" s="107"/>
      <c r="T365" s="107">
        <f>AVERAGE(T207:T363)</f>
        <v>0.23795791471986374</v>
      </c>
      <c r="U365" s="107"/>
      <c r="V365" s="107"/>
      <c r="W365" s="107">
        <f>AVERAGE(W207:W363)</f>
        <v>0.2355865900534658</v>
      </c>
      <c r="X365" s="107"/>
      <c r="Y365" s="107"/>
      <c r="Z365" s="107">
        <f>AVERAGE(Z207:Z363)</f>
        <v>0.24239535981046945</v>
      </c>
      <c r="AA365" s="107"/>
      <c r="AB365" s="107"/>
      <c r="AC365" s="107"/>
      <c r="AD365" s="344"/>
    </row>
    <row r="366" spans="2:30" ht="17" thickBot="1">
      <c r="B366" s="363" t="s">
        <v>17</v>
      </c>
      <c r="C366" s="110"/>
      <c r="D366" s="110"/>
      <c r="E366" s="110">
        <f>STDEV(E207:E363)/SQRT(COUNT(E207:E363))</f>
        <v>6.8836231612560781E-3</v>
      </c>
      <c r="F366" s="110"/>
      <c r="G366" s="110"/>
      <c r="H366" s="110">
        <f>STDEV(H207:H363)/SQRT(COUNT(H207:H363))</f>
        <v>8.9230968766806137E-3</v>
      </c>
      <c r="I366" s="110"/>
      <c r="J366" s="110"/>
      <c r="K366" s="110">
        <f>STDEV(K207:K363)/SQRT(COUNT(K207:K363))</f>
        <v>5.7702155342676809E-3</v>
      </c>
      <c r="L366" s="110"/>
      <c r="M366" s="110"/>
      <c r="N366" s="110">
        <f>STDEV(N207:N363)/SQRT(COUNT(N207:N363))</f>
        <v>5.1255206723904087E-3</v>
      </c>
      <c r="O366" s="110"/>
      <c r="P366" s="110"/>
      <c r="Q366" s="110">
        <f>STDEV(Q207:Q363)/SQRT(COUNT(Q207:Q363))</f>
        <v>7.5314766107650102E-3</v>
      </c>
      <c r="R366" s="110"/>
      <c r="S366" s="110"/>
      <c r="T366" s="110">
        <f>STDEV(T207:T363)/SQRT(COUNT(T207:T363))</f>
        <v>8.9823648660609899E-3</v>
      </c>
      <c r="U366" s="110"/>
      <c r="V366" s="110"/>
      <c r="W366" s="110">
        <f>STDEV(W207:W363)/SQRT(COUNT(W207:W363))</f>
        <v>7.9354270966249044E-3</v>
      </c>
      <c r="X366" s="110"/>
      <c r="Y366" s="110"/>
      <c r="Z366" s="110">
        <f>STDEV(Z207:Z363)/SQRT(COUNT(Z207:Z363))</f>
        <v>6.6301502951104279E-3</v>
      </c>
      <c r="AA366" s="110"/>
      <c r="AB366" s="110"/>
      <c r="AC366" s="110"/>
      <c r="AD366" s="347"/>
    </row>
    <row r="367" spans="2:30" ht="17" thickBot="1"/>
    <row r="368" spans="2:30">
      <c r="B368" s="55" t="s">
        <v>337</v>
      </c>
      <c r="C368" s="400" t="s">
        <v>4</v>
      </c>
      <c r="D368" s="400"/>
      <c r="E368" s="400"/>
      <c r="F368" s="400" t="s">
        <v>5</v>
      </c>
      <c r="G368" s="400"/>
      <c r="H368" s="400"/>
      <c r="I368" s="400" t="s">
        <v>6</v>
      </c>
      <c r="J368" s="400"/>
      <c r="K368" s="400"/>
      <c r="L368" s="400" t="s">
        <v>7</v>
      </c>
      <c r="M368" s="400"/>
      <c r="N368" s="400"/>
      <c r="O368" s="356"/>
      <c r="P368" s="356"/>
      <c r="Q368" s="356"/>
      <c r="R368" s="357"/>
    </row>
    <row r="369" spans="2:18">
      <c r="B369" s="184"/>
      <c r="C369" s="358" t="s">
        <v>18</v>
      </c>
      <c r="D369" s="358" t="s">
        <v>19</v>
      </c>
      <c r="E369" s="358" t="s">
        <v>20</v>
      </c>
      <c r="F369" s="358" t="s">
        <v>18</v>
      </c>
      <c r="G369" s="358" t="s">
        <v>19</v>
      </c>
      <c r="H369" s="358" t="s">
        <v>20</v>
      </c>
      <c r="I369" s="358" t="s">
        <v>18</v>
      </c>
      <c r="J369" s="358" t="s">
        <v>19</v>
      </c>
      <c r="K369" s="358" t="s">
        <v>20</v>
      </c>
      <c r="L369" s="358" t="s">
        <v>18</v>
      </c>
      <c r="M369" s="358" t="s">
        <v>19</v>
      </c>
      <c r="N369" s="358" t="s">
        <v>20</v>
      </c>
      <c r="O369" s="358"/>
      <c r="P369" s="358"/>
      <c r="Q369" s="358"/>
      <c r="R369" s="43"/>
    </row>
    <row r="370" spans="2:18">
      <c r="B370" s="184">
        <v>1</v>
      </c>
      <c r="C370" s="107">
        <v>11</v>
      </c>
      <c r="D370" s="107">
        <v>98</v>
      </c>
      <c r="E370" s="107">
        <f t="shared" ref="E370:E401" si="55">C370/D370</f>
        <v>0.11224489795918367</v>
      </c>
      <c r="F370" s="107">
        <v>25</v>
      </c>
      <c r="G370" s="107">
        <v>145</v>
      </c>
      <c r="H370" s="107">
        <f t="shared" ref="H370:H401" si="56">F370/G370</f>
        <v>0.17241379310344829</v>
      </c>
      <c r="I370" s="107">
        <v>14</v>
      </c>
      <c r="J370" s="107">
        <v>70</v>
      </c>
      <c r="K370" s="107">
        <f t="shared" ref="K370:K401" si="57">I370/J370</f>
        <v>0.2</v>
      </c>
      <c r="L370" s="107">
        <v>13</v>
      </c>
      <c r="M370" s="107">
        <v>116</v>
      </c>
      <c r="N370" s="107">
        <f t="shared" ref="N370:N401" si="58">L370/M370</f>
        <v>0.11206896551724138</v>
      </c>
      <c r="O370" s="107"/>
      <c r="P370" s="107"/>
      <c r="Q370" s="107"/>
      <c r="R370" s="344"/>
    </row>
    <row r="371" spans="2:18">
      <c r="B371" s="184">
        <v>2</v>
      </c>
      <c r="C371" s="107">
        <v>10</v>
      </c>
      <c r="D371" s="107">
        <v>138</v>
      </c>
      <c r="E371" s="107">
        <f t="shared" si="55"/>
        <v>7.2463768115942032E-2</v>
      </c>
      <c r="F371" s="107">
        <v>36</v>
      </c>
      <c r="G371" s="107">
        <v>162</v>
      </c>
      <c r="H371" s="107">
        <f t="shared" si="56"/>
        <v>0.22222222222222221</v>
      </c>
      <c r="I371" s="107">
        <v>17</v>
      </c>
      <c r="J371" s="107">
        <v>80</v>
      </c>
      <c r="K371" s="107">
        <f t="shared" si="57"/>
        <v>0.21249999999999999</v>
      </c>
      <c r="L371" s="107">
        <v>18</v>
      </c>
      <c r="M371" s="107">
        <v>60</v>
      </c>
      <c r="N371" s="107">
        <f t="shared" si="58"/>
        <v>0.3</v>
      </c>
      <c r="O371" s="107"/>
      <c r="P371" s="107"/>
      <c r="Q371" s="107"/>
      <c r="R371" s="344"/>
    </row>
    <row r="372" spans="2:18">
      <c r="B372" s="184">
        <v>3</v>
      </c>
      <c r="C372" s="107">
        <v>16</v>
      </c>
      <c r="D372" s="107">
        <v>115</v>
      </c>
      <c r="E372" s="107">
        <f t="shared" si="55"/>
        <v>0.1391304347826087</v>
      </c>
      <c r="F372" s="107">
        <v>32</v>
      </c>
      <c r="G372" s="107">
        <v>130</v>
      </c>
      <c r="H372" s="107">
        <f t="shared" si="56"/>
        <v>0.24615384615384617</v>
      </c>
      <c r="I372" s="107">
        <v>15</v>
      </c>
      <c r="J372" s="107">
        <v>61</v>
      </c>
      <c r="K372" s="107">
        <f t="shared" si="57"/>
        <v>0.24590163934426229</v>
      </c>
      <c r="L372" s="107">
        <v>7</v>
      </c>
      <c r="M372" s="107">
        <v>99</v>
      </c>
      <c r="N372" s="107">
        <f t="shared" si="58"/>
        <v>7.0707070707070704E-2</v>
      </c>
      <c r="O372" s="107"/>
      <c r="P372" s="107"/>
      <c r="Q372" s="107"/>
      <c r="R372" s="344"/>
    </row>
    <row r="373" spans="2:18">
      <c r="B373" s="184">
        <v>4</v>
      </c>
      <c r="C373" s="107">
        <v>15</v>
      </c>
      <c r="D373" s="107">
        <v>130</v>
      </c>
      <c r="E373" s="107">
        <f t="shared" si="55"/>
        <v>0.11538461538461539</v>
      </c>
      <c r="F373" s="107">
        <v>31</v>
      </c>
      <c r="G373" s="107">
        <v>122</v>
      </c>
      <c r="H373" s="107">
        <f t="shared" si="56"/>
        <v>0.25409836065573771</v>
      </c>
      <c r="I373" s="107">
        <v>18</v>
      </c>
      <c r="J373" s="107">
        <v>49</v>
      </c>
      <c r="K373" s="107">
        <f t="shared" si="57"/>
        <v>0.36734693877551022</v>
      </c>
      <c r="L373" s="107">
        <v>14</v>
      </c>
      <c r="M373" s="107">
        <v>85</v>
      </c>
      <c r="N373" s="107">
        <f t="shared" si="58"/>
        <v>0.16470588235294117</v>
      </c>
      <c r="O373" s="107"/>
      <c r="P373" s="107"/>
      <c r="Q373" s="107"/>
      <c r="R373" s="344"/>
    </row>
    <row r="374" spans="2:18">
      <c r="B374" s="184">
        <v>5</v>
      </c>
      <c r="C374" s="107">
        <v>10</v>
      </c>
      <c r="D374" s="107">
        <v>107</v>
      </c>
      <c r="E374" s="107">
        <f t="shared" si="55"/>
        <v>9.3457943925233641E-2</v>
      </c>
      <c r="F374" s="107">
        <v>25</v>
      </c>
      <c r="G374" s="107">
        <v>135</v>
      </c>
      <c r="H374" s="107">
        <f t="shared" si="56"/>
        <v>0.18518518518518517</v>
      </c>
      <c r="I374" s="107">
        <v>15</v>
      </c>
      <c r="J374" s="107">
        <v>55</v>
      </c>
      <c r="K374" s="107">
        <f t="shared" si="57"/>
        <v>0.27272727272727271</v>
      </c>
      <c r="L374" s="107">
        <v>13</v>
      </c>
      <c r="M374" s="107">
        <v>79</v>
      </c>
      <c r="N374" s="107">
        <f t="shared" si="58"/>
        <v>0.16455696202531644</v>
      </c>
      <c r="O374" s="107"/>
      <c r="P374" s="107"/>
      <c r="Q374" s="107"/>
      <c r="R374" s="344"/>
    </row>
    <row r="375" spans="2:18">
      <c r="B375" s="184">
        <v>6</v>
      </c>
      <c r="C375" s="107">
        <v>10</v>
      </c>
      <c r="D375" s="107">
        <v>76</v>
      </c>
      <c r="E375" s="107">
        <f t="shared" si="55"/>
        <v>0.13157894736842105</v>
      </c>
      <c r="F375" s="107">
        <v>25</v>
      </c>
      <c r="G375" s="107">
        <v>71</v>
      </c>
      <c r="H375" s="107">
        <f t="shared" si="56"/>
        <v>0.352112676056338</v>
      </c>
      <c r="I375" s="107">
        <v>27</v>
      </c>
      <c r="J375" s="107">
        <v>143</v>
      </c>
      <c r="K375" s="107">
        <f t="shared" si="57"/>
        <v>0.1888111888111888</v>
      </c>
      <c r="L375" s="107">
        <v>7</v>
      </c>
      <c r="M375" s="107">
        <v>86</v>
      </c>
      <c r="N375" s="107">
        <f t="shared" si="58"/>
        <v>8.1395348837209308E-2</v>
      </c>
      <c r="O375" s="107"/>
      <c r="P375" s="107"/>
      <c r="Q375" s="107"/>
      <c r="R375" s="344"/>
    </row>
    <row r="376" spans="2:18">
      <c r="B376" s="184">
        <v>7</v>
      </c>
      <c r="C376" s="107">
        <v>11</v>
      </c>
      <c r="D376" s="107">
        <v>82</v>
      </c>
      <c r="E376" s="107">
        <f t="shared" si="55"/>
        <v>0.13414634146341464</v>
      </c>
      <c r="F376" s="107">
        <v>23</v>
      </c>
      <c r="G376" s="107">
        <v>82</v>
      </c>
      <c r="H376" s="107">
        <f t="shared" si="56"/>
        <v>0.28048780487804881</v>
      </c>
      <c r="I376" s="107">
        <v>23</v>
      </c>
      <c r="J376" s="107">
        <v>169</v>
      </c>
      <c r="K376" s="107">
        <f t="shared" si="57"/>
        <v>0.13609467455621302</v>
      </c>
      <c r="L376" s="107">
        <v>9</v>
      </c>
      <c r="M376" s="107">
        <v>83</v>
      </c>
      <c r="N376" s="107">
        <f t="shared" si="58"/>
        <v>0.10843373493975904</v>
      </c>
      <c r="O376" s="107"/>
      <c r="P376" s="107"/>
      <c r="Q376" s="107"/>
      <c r="R376" s="344"/>
    </row>
    <row r="377" spans="2:18">
      <c r="B377" s="184">
        <v>8</v>
      </c>
      <c r="C377" s="107">
        <v>6</v>
      </c>
      <c r="D377" s="107">
        <v>86</v>
      </c>
      <c r="E377" s="107">
        <f t="shared" si="55"/>
        <v>6.9767441860465115E-2</v>
      </c>
      <c r="F377" s="107">
        <v>28</v>
      </c>
      <c r="G377" s="107">
        <v>128</v>
      </c>
      <c r="H377" s="107">
        <f t="shared" si="56"/>
        <v>0.21875</v>
      </c>
      <c r="I377" s="107">
        <v>21</v>
      </c>
      <c r="J377" s="107">
        <v>148</v>
      </c>
      <c r="K377" s="107">
        <f t="shared" si="57"/>
        <v>0.14189189189189189</v>
      </c>
      <c r="L377" s="107">
        <v>14</v>
      </c>
      <c r="M377" s="107">
        <v>83</v>
      </c>
      <c r="N377" s="107">
        <f t="shared" si="58"/>
        <v>0.16867469879518071</v>
      </c>
      <c r="O377" s="107"/>
      <c r="P377" s="107"/>
      <c r="Q377" s="107"/>
      <c r="R377" s="344"/>
    </row>
    <row r="378" spans="2:18">
      <c r="B378" s="184">
        <v>9</v>
      </c>
      <c r="C378" s="107">
        <v>11</v>
      </c>
      <c r="D378" s="107">
        <v>75</v>
      </c>
      <c r="E378" s="107">
        <f t="shared" si="55"/>
        <v>0.14666666666666667</v>
      </c>
      <c r="F378" s="107">
        <v>20</v>
      </c>
      <c r="G378" s="107">
        <v>112</v>
      </c>
      <c r="H378" s="107">
        <f t="shared" si="56"/>
        <v>0.17857142857142858</v>
      </c>
      <c r="I378" s="107">
        <v>15</v>
      </c>
      <c r="J378" s="107">
        <v>167</v>
      </c>
      <c r="K378" s="107">
        <f t="shared" si="57"/>
        <v>8.9820359281437126E-2</v>
      </c>
      <c r="L378" s="107">
        <v>19</v>
      </c>
      <c r="M378" s="107">
        <v>75</v>
      </c>
      <c r="N378" s="107">
        <f t="shared" si="58"/>
        <v>0.25333333333333335</v>
      </c>
      <c r="O378" s="107"/>
      <c r="P378" s="107"/>
      <c r="Q378" s="107"/>
      <c r="R378" s="344"/>
    </row>
    <row r="379" spans="2:18">
      <c r="B379" s="184">
        <v>10</v>
      </c>
      <c r="C379" s="107">
        <v>10</v>
      </c>
      <c r="D379" s="107">
        <v>82</v>
      </c>
      <c r="E379" s="107">
        <f t="shared" si="55"/>
        <v>0.12195121951219512</v>
      </c>
      <c r="F379" s="107">
        <v>25</v>
      </c>
      <c r="G379" s="107">
        <v>95</v>
      </c>
      <c r="H379" s="107">
        <f t="shared" si="56"/>
        <v>0.26315789473684209</v>
      </c>
      <c r="I379" s="107">
        <v>13</v>
      </c>
      <c r="J379" s="107">
        <v>132</v>
      </c>
      <c r="K379" s="107">
        <f t="shared" si="57"/>
        <v>9.8484848484848481E-2</v>
      </c>
      <c r="L379" s="107">
        <v>13</v>
      </c>
      <c r="M379" s="107">
        <v>88</v>
      </c>
      <c r="N379" s="107">
        <f t="shared" si="58"/>
        <v>0.14772727272727273</v>
      </c>
      <c r="O379" s="107"/>
      <c r="P379" s="107"/>
      <c r="Q379" s="107"/>
      <c r="R379" s="344"/>
    </row>
    <row r="380" spans="2:18">
      <c r="B380" s="184">
        <v>11</v>
      </c>
      <c r="C380" s="107">
        <v>6</v>
      </c>
      <c r="D380" s="107">
        <v>128</v>
      </c>
      <c r="E380" s="107">
        <f t="shared" si="55"/>
        <v>4.6875E-2</v>
      </c>
      <c r="F380" s="107">
        <v>28</v>
      </c>
      <c r="G380" s="107">
        <v>126</v>
      </c>
      <c r="H380" s="107">
        <f t="shared" si="56"/>
        <v>0.22222222222222221</v>
      </c>
      <c r="I380" s="107">
        <v>27</v>
      </c>
      <c r="J380" s="107">
        <v>136</v>
      </c>
      <c r="K380" s="107">
        <f t="shared" si="57"/>
        <v>0.19852941176470587</v>
      </c>
      <c r="L380" s="107">
        <v>7</v>
      </c>
      <c r="M380" s="107">
        <v>95</v>
      </c>
      <c r="N380" s="107">
        <f t="shared" si="58"/>
        <v>7.3684210526315783E-2</v>
      </c>
      <c r="O380" s="107"/>
      <c r="P380" s="107"/>
      <c r="Q380" s="107"/>
      <c r="R380" s="344"/>
    </row>
    <row r="381" spans="2:18">
      <c r="B381" s="184">
        <v>12</v>
      </c>
      <c r="C381" s="107">
        <v>10</v>
      </c>
      <c r="D381" s="107">
        <v>68</v>
      </c>
      <c r="E381" s="107">
        <f t="shared" si="55"/>
        <v>0.14705882352941177</v>
      </c>
      <c r="F381" s="107">
        <v>33</v>
      </c>
      <c r="G381" s="107">
        <v>171</v>
      </c>
      <c r="H381" s="107">
        <f t="shared" si="56"/>
        <v>0.19298245614035087</v>
      </c>
      <c r="I381" s="107">
        <v>23</v>
      </c>
      <c r="J381" s="107">
        <v>148</v>
      </c>
      <c r="K381" s="107">
        <f t="shared" si="57"/>
        <v>0.1554054054054054</v>
      </c>
      <c r="L381" s="107">
        <v>7</v>
      </c>
      <c r="M381" s="107">
        <v>85</v>
      </c>
      <c r="N381" s="107">
        <f t="shared" si="58"/>
        <v>8.2352941176470587E-2</v>
      </c>
      <c r="O381" s="107"/>
      <c r="P381" s="107"/>
      <c r="Q381" s="107"/>
      <c r="R381" s="344"/>
    </row>
    <row r="382" spans="2:18">
      <c r="B382" s="184">
        <v>13</v>
      </c>
      <c r="C382" s="107">
        <v>11</v>
      </c>
      <c r="D382" s="107">
        <v>89</v>
      </c>
      <c r="E382" s="107">
        <f t="shared" si="55"/>
        <v>0.12359550561797752</v>
      </c>
      <c r="F382" s="107">
        <v>23</v>
      </c>
      <c r="G382" s="107">
        <v>100</v>
      </c>
      <c r="H382" s="107">
        <f t="shared" si="56"/>
        <v>0.23</v>
      </c>
      <c r="I382" s="107">
        <v>31</v>
      </c>
      <c r="J382" s="107">
        <v>130</v>
      </c>
      <c r="K382" s="107">
        <f t="shared" si="57"/>
        <v>0.23846153846153847</v>
      </c>
      <c r="L382" s="107">
        <v>13</v>
      </c>
      <c r="M382" s="107">
        <v>111</v>
      </c>
      <c r="N382" s="107">
        <f t="shared" si="58"/>
        <v>0.11711711711711711</v>
      </c>
      <c r="O382" s="107"/>
      <c r="P382" s="107"/>
      <c r="Q382" s="107"/>
      <c r="R382" s="344"/>
    </row>
    <row r="383" spans="2:18">
      <c r="B383" s="184">
        <v>14</v>
      </c>
      <c r="C383" s="107">
        <v>4</v>
      </c>
      <c r="D383" s="107">
        <v>133</v>
      </c>
      <c r="E383" s="107">
        <f t="shared" si="55"/>
        <v>3.007518796992481E-2</v>
      </c>
      <c r="F383" s="107">
        <v>23</v>
      </c>
      <c r="G383" s="107">
        <v>130</v>
      </c>
      <c r="H383" s="107">
        <f t="shared" si="56"/>
        <v>0.17692307692307693</v>
      </c>
      <c r="I383" s="107">
        <v>28</v>
      </c>
      <c r="J383" s="107">
        <v>156</v>
      </c>
      <c r="K383" s="107">
        <f t="shared" si="57"/>
        <v>0.17948717948717949</v>
      </c>
      <c r="L383" s="107">
        <v>7</v>
      </c>
      <c r="M383" s="107">
        <v>110</v>
      </c>
      <c r="N383" s="107">
        <f t="shared" si="58"/>
        <v>6.363636363636363E-2</v>
      </c>
      <c r="O383" s="107"/>
      <c r="P383" s="107"/>
      <c r="Q383" s="107"/>
      <c r="R383" s="344"/>
    </row>
    <row r="384" spans="2:18">
      <c r="B384" s="184">
        <v>15</v>
      </c>
      <c r="C384" s="107">
        <v>17</v>
      </c>
      <c r="D384" s="107">
        <v>75</v>
      </c>
      <c r="E384" s="107">
        <f t="shared" si="55"/>
        <v>0.22666666666666666</v>
      </c>
      <c r="F384" s="107">
        <v>23</v>
      </c>
      <c r="G384" s="107">
        <v>87</v>
      </c>
      <c r="H384" s="107">
        <f t="shared" si="56"/>
        <v>0.26436781609195403</v>
      </c>
      <c r="I384" s="107">
        <v>25</v>
      </c>
      <c r="J384" s="107">
        <v>152</v>
      </c>
      <c r="K384" s="107">
        <f t="shared" si="57"/>
        <v>0.16447368421052633</v>
      </c>
      <c r="L384" s="107">
        <v>9</v>
      </c>
      <c r="M384" s="107">
        <v>106</v>
      </c>
      <c r="N384" s="107">
        <f t="shared" si="58"/>
        <v>8.4905660377358486E-2</v>
      </c>
      <c r="O384" s="107"/>
      <c r="P384" s="107"/>
      <c r="Q384" s="107"/>
      <c r="R384" s="344"/>
    </row>
    <row r="385" spans="2:18">
      <c r="B385" s="184">
        <v>16</v>
      </c>
      <c r="C385" s="107">
        <v>10</v>
      </c>
      <c r="D385" s="107">
        <v>75</v>
      </c>
      <c r="E385" s="107">
        <f t="shared" si="55"/>
        <v>0.13333333333333333</v>
      </c>
      <c r="F385" s="107">
        <v>18</v>
      </c>
      <c r="G385" s="107">
        <v>96</v>
      </c>
      <c r="H385" s="107">
        <f t="shared" si="56"/>
        <v>0.1875</v>
      </c>
      <c r="I385" s="107">
        <v>26</v>
      </c>
      <c r="J385" s="107">
        <v>146</v>
      </c>
      <c r="K385" s="107">
        <f t="shared" si="57"/>
        <v>0.17808219178082191</v>
      </c>
      <c r="L385" s="107">
        <v>13</v>
      </c>
      <c r="M385" s="107">
        <v>90</v>
      </c>
      <c r="N385" s="107">
        <f t="shared" si="58"/>
        <v>0.14444444444444443</v>
      </c>
      <c r="O385" s="107"/>
      <c r="P385" s="107"/>
      <c r="Q385" s="107"/>
      <c r="R385" s="344"/>
    </row>
    <row r="386" spans="2:18">
      <c r="B386" s="184">
        <v>17</v>
      </c>
      <c r="C386" s="107">
        <v>11</v>
      </c>
      <c r="D386" s="107">
        <v>82</v>
      </c>
      <c r="E386" s="107">
        <f t="shared" si="55"/>
        <v>0.13414634146341464</v>
      </c>
      <c r="F386" s="107">
        <v>33</v>
      </c>
      <c r="G386" s="107">
        <v>118</v>
      </c>
      <c r="H386" s="107">
        <f t="shared" si="56"/>
        <v>0.27966101694915252</v>
      </c>
      <c r="I386" s="107">
        <v>21</v>
      </c>
      <c r="J386" s="107">
        <v>162</v>
      </c>
      <c r="K386" s="107">
        <f t="shared" si="57"/>
        <v>0.12962962962962962</v>
      </c>
      <c r="L386" s="107">
        <v>14</v>
      </c>
      <c r="M386" s="107">
        <v>116</v>
      </c>
      <c r="N386" s="107">
        <f t="shared" si="58"/>
        <v>0.1206896551724138</v>
      </c>
      <c r="O386" s="107"/>
      <c r="P386" s="107"/>
      <c r="Q386" s="107"/>
      <c r="R386" s="344"/>
    </row>
    <row r="387" spans="2:18">
      <c r="B387" s="184">
        <v>18</v>
      </c>
      <c r="C387" s="107">
        <v>17</v>
      </c>
      <c r="D387" s="107">
        <v>94</v>
      </c>
      <c r="E387" s="107">
        <f t="shared" si="55"/>
        <v>0.18085106382978725</v>
      </c>
      <c r="F387" s="107">
        <v>26</v>
      </c>
      <c r="G387" s="107">
        <v>116</v>
      </c>
      <c r="H387" s="107">
        <f t="shared" si="56"/>
        <v>0.22413793103448276</v>
      </c>
      <c r="I387" s="107">
        <v>27</v>
      </c>
      <c r="J387" s="107">
        <v>166</v>
      </c>
      <c r="K387" s="107">
        <f t="shared" si="57"/>
        <v>0.16265060240963855</v>
      </c>
      <c r="L387" s="107">
        <v>7</v>
      </c>
      <c r="M387" s="107">
        <v>99</v>
      </c>
      <c r="N387" s="107">
        <f t="shared" si="58"/>
        <v>7.0707070707070704E-2</v>
      </c>
      <c r="O387" s="107"/>
      <c r="P387" s="107"/>
      <c r="Q387" s="107"/>
      <c r="R387" s="344"/>
    </row>
    <row r="388" spans="2:18">
      <c r="B388" s="184">
        <v>19</v>
      </c>
      <c r="C388" s="107">
        <v>10</v>
      </c>
      <c r="D388" s="107">
        <v>71</v>
      </c>
      <c r="E388" s="107">
        <f t="shared" si="55"/>
        <v>0.14084507042253522</v>
      </c>
      <c r="F388" s="107">
        <v>26</v>
      </c>
      <c r="G388" s="107">
        <v>112</v>
      </c>
      <c r="H388" s="107">
        <f t="shared" si="56"/>
        <v>0.23214285714285715</v>
      </c>
      <c r="I388" s="107">
        <v>33</v>
      </c>
      <c r="J388" s="107">
        <v>152</v>
      </c>
      <c r="K388" s="107">
        <f t="shared" si="57"/>
        <v>0.21710526315789475</v>
      </c>
      <c r="L388" s="107">
        <v>14</v>
      </c>
      <c r="M388" s="107">
        <v>109</v>
      </c>
      <c r="N388" s="107">
        <f t="shared" si="58"/>
        <v>0.12844036697247707</v>
      </c>
      <c r="O388" s="107"/>
      <c r="P388" s="107"/>
      <c r="Q388" s="107"/>
      <c r="R388" s="344"/>
    </row>
    <row r="389" spans="2:18">
      <c r="B389" s="184">
        <v>20</v>
      </c>
      <c r="C389" s="107">
        <v>17</v>
      </c>
      <c r="D389" s="107">
        <v>93</v>
      </c>
      <c r="E389" s="107">
        <f t="shared" si="55"/>
        <v>0.18279569892473119</v>
      </c>
      <c r="F389" s="107">
        <v>26</v>
      </c>
      <c r="G389" s="107">
        <v>116</v>
      </c>
      <c r="H389" s="107">
        <f t="shared" si="56"/>
        <v>0.22413793103448276</v>
      </c>
      <c r="I389" s="107">
        <v>32</v>
      </c>
      <c r="J389" s="107">
        <v>173</v>
      </c>
      <c r="K389" s="107">
        <f t="shared" si="57"/>
        <v>0.18497109826589594</v>
      </c>
      <c r="L389" s="107">
        <v>7</v>
      </c>
      <c r="M389" s="107">
        <v>110</v>
      </c>
      <c r="N389" s="107">
        <f t="shared" si="58"/>
        <v>6.363636363636363E-2</v>
      </c>
      <c r="O389" s="107"/>
      <c r="P389" s="107"/>
      <c r="Q389" s="107"/>
      <c r="R389" s="344"/>
    </row>
    <row r="390" spans="2:18">
      <c r="B390" s="184">
        <v>21</v>
      </c>
      <c r="C390" s="107">
        <v>6</v>
      </c>
      <c r="D390" s="107">
        <v>94</v>
      </c>
      <c r="E390" s="107">
        <f t="shared" si="55"/>
        <v>6.3829787234042548E-2</v>
      </c>
      <c r="F390" s="107">
        <v>26</v>
      </c>
      <c r="G390" s="107">
        <v>106</v>
      </c>
      <c r="H390" s="107">
        <f t="shared" si="56"/>
        <v>0.24528301886792453</v>
      </c>
      <c r="I390" s="107">
        <v>28</v>
      </c>
      <c r="J390" s="107">
        <v>156</v>
      </c>
      <c r="K390" s="107">
        <f t="shared" si="57"/>
        <v>0.17948717948717949</v>
      </c>
      <c r="L390" s="107">
        <v>14</v>
      </c>
      <c r="M390" s="107">
        <v>116</v>
      </c>
      <c r="N390" s="107">
        <f t="shared" si="58"/>
        <v>0.1206896551724138</v>
      </c>
      <c r="O390" s="107"/>
      <c r="P390" s="107"/>
      <c r="Q390" s="107"/>
      <c r="R390" s="344"/>
    </row>
    <row r="391" spans="2:18">
      <c r="B391" s="184">
        <v>22</v>
      </c>
      <c r="C391" s="107">
        <v>6</v>
      </c>
      <c r="D391" s="107">
        <v>72</v>
      </c>
      <c r="E391" s="107">
        <f t="shared" si="55"/>
        <v>8.3333333333333329E-2</v>
      </c>
      <c r="F391" s="107">
        <v>26</v>
      </c>
      <c r="G391" s="107">
        <v>79</v>
      </c>
      <c r="H391" s="107">
        <f t="shared" si="56"/>
        <v>0.32911392405063289</v>
      </c>
      <c r="I391" s="107">
        <v>15</v>
      </c>
      <c r="J391" s="107">
        <v>152</v>
      </c>
      <c r="K391" s="107">
        <f t="shared" si="57"/>
        <v>9.8684210526315791E-2</v>
      </c>
      <c r="L391" s="107">
        <v>9</v>
      </c>
      <c r="M391" s="107">
        <v>125</v>
      </c>
      <c r="N391" s="107">
        <f t="shared" si="58"/>
        <v>7.1999999999999995E-2</v>
      </c>
      <c r="O391" s="107"/>
      <c r="P391" s="107"/>
      <c r="Q391" s="107"/>
      <c r="R391" s="344"/>
    </row>
    <row r="392" spans="2:18">
      <c r="B392" s="184">
        <v>23</v>
      </c>
      <c r="C392" s="107">
        <v>11</v>
      </c>
      <c r="D392" s="107">
        <v>65</v>
      </c>
      <c r="E392" s="107">
        <f t="shared" si="55"/>
        <v>0.16923076923076924</v>
      </c>
      <c r="F392" s="107">
        <v>23</v>
      </c>
      <c r="G392" s="107">
        <v>97</v>
      </c>
      <c r="H392" s="107">
        <f t="shared" si="56"/>
        <v>0.23711340206185566</v>
      </c>
      <c r="I392" s="107">
        <v>23</v>
      </c>
      <c r="J392" s="107">
        <v>142</v>
      </c>
      <c r="K392" s="107">
        <f t="shared" si="57"/>
        <v>0.1619718309859155</v>
      </c>
      <c r="L392" s="107">
        <v>7</v>
      </c>
      <c r="M392" s="107">
        <v>140</v>
      </c>
      <c r="N392" s="107">
        <f t="shared" si="58"/>
        <v>0.05</v>
      </c>
      <c r="O392" s="107"/>
      <c r="P392" s="107"/>
      <c r="Q392" s="107"/>
      <c r="R392" s="344"/>
    </row>
    <row r="393" spans="2:18">
      <c r="B393" s="184">
        <v>24</v>
      </c>
      <c r="C393" s="107">
        <v>6</v>
      </c>
      <c r="D393" s="107">
        <v>58</v>
      </c>
      <c r="E393" s="107">
        <f t="shared" si="55"/>
        <v>0.10344827586206896</v>
      </c>
      <c r="F393" s="107">
        <v>26</v>
      </c>
      <c r="G393" s="107">
        <v>118</v>
      </c>
      <c r="H393" s="107">
        <f t="shared" si="56"/>
        <v>0.22033898305084745</v>
      </c>
      <c r="I393" s="107">
        <v>26</v>
      </c>
      <c r="J393" s="107">
        <v>152</v>
      </c>
      <c r="K393" s="107">
        <f t="shared" si="57"/>
        <v>0.17105263157894737</v>
      </c>
      <c r="L393" s="107">
        <v>7</v>
      </c>
      <c r="M393" s="107">
        <v>113</v>
      </c>
      <c r="N393" s="107">
        <f t="shared" si="58"/>
        <v>6.1946902654867256E-2</v>
      </c>
      <c r="O393" s="107"/>
      <c r="P393" s="107"/>
      <c r="Q393" s="107"/>
      <c r="R393" s="344"/>
    </row>
    <row r="394" spans="2:18">
      <c r="B394" s="184">
        <v>25</v>
      </c>
      <c r="C394" s="107">
        <v>4</v>
      </c>
      <c r="D394" s="107">
        <v>64</v>
      </c>
      <c r="E394" s="107">
        <f t="shared" si="55"/>
        <v>6.25E-2</v>
      </c>
      <c r="F394" s="107">
        <v>37</v>
      </c>
      <c r="G394" s="107">
        <v>126</v>
      </c>
      <c r="H394" s="107">
        <f t="shared" si="56"/>
        <v>0.29365079365079366</v>
      </c>
      <c r="I394" s="107">
        <v>22</v>
      </c>
      <c r="J394" s="107">
        <v>152</v>
      </c>
      <c r="K394" s="107">
        <f t="shared" si="57"/>
        <v>0.14473684210526316</v>
      </c>
      <c r="L394" s="107">
        <v>26</v>
      </c>
      <c r="M394" s="107">
        <v>133</v>
      </c>
      <c r="N394" s="107">
        <f t="shared" si="58"/>
        <v>0.19548872180451127</v>
      </c>
      <c r="O394" s="107"/>
      <c r="P394" s="107"/>
      <c r="Q394" s="107"/>
      <c r="R394" s="344"/>
    </row>
    <row r="395" spans="2:18">
      <c r="B395" s="184">
        <v>26</v>
      </c>
      <c r="C395" s="107">
        <v>11</v>
      </c>
      <c r="D395" s="107">
        <v>56</v>
      </c>
      <c r="E395" s="107">
        <f t="shared" si="55"/>
        <v>0.19642857142857142</v>
      </c>
      <c r="F395" s="107">
        <v>26</v>
      </c>
      <c r="G395" s="107">
        <v>103</v>
      </c>
      <c r="H395" s="107">
        <f t="shared" si="56"/>
        <v>0.25242718446601942</v>
      </c>
      <c r="I395" s="107">
        <v>16</v>
      </c>
      <c r="J395" s="107">
        <v>168</v>
      </c>
      <c r="K395" s="107">
        <f t="shared" si="57"/>
        <v>9.5238095238095233E-2</v>
      </c>
      <c r="L395" s="107">
        <v>13</v>
      </c>
      <c r="M395" s="107">
        <v>107</v>
      </c>
      <c r="N395" s="107">
        <f t="shared" si="58"/>
        <v>0.12149532710280374</v>
      </c>
      <c r="O395" s="107"/>
      <c r="P395" s="107"/>
      <c r="Q395" s="107"/>
      <c r="R395" s="344"/>
    </row>
    <row r="396" spans="2:18">
      <c r="B396" s="184">
        <v>27</v>
      </c>
      <c r="C396" s="107">
        <v>10</v>
      </c>
      <c r="D396" s="107">
        <v>38</v>
      </c>
      <c r="E396" s="107">
        <f t="shared" si="55"/>
        <v>0.26315789473684209</v>
      </c>
      <c r="F396" s="107">
        <v>46</v>
      </c>
      <c r="G396" s="107">
        <v>87</v>
      </c>
      <c r="H396" s="107">
        <f t="shared" si="56"/>
        <v>0.52873563218390807</v>
      </c>
      <c r="I396" s="107">
        <v>21</v>
      </c>
      <c r="J396" s="107">
        <v>136</v>
      </c>
      <c r="K396" s="107">
        <f t="shared" si="57"/>
        <v>0.15441176470588236</v>
      </c>
      <c r="L396" s="107">
        <v>7</v>
      </c>
      <c r="M396" s="107">
        <v>103</v>
      </c>
      <c r="N396" s="107">
        <f t="shared" si="58"/>
        <v>6.7961165048543687E-2</v>
      </c>
      <c r="O396" s="107"/>
      <c r="P396" s="107"/>
      <c r="Q396" s="107"/>
      <c r="R396" s="344"/>
    </row>
    <row r="397" spans="2:18">
      <c r="B397" s="184">
        <v>28</v>
      </c>
      <c r="C397" s="107">
        <v>11</v>
      </c>
      <c r="D397" s="107">
        <v>34</v>
      </c>
      <c r="E397" s="107">
        <f t="shared" si="55"/>
        <v>0.3235294117647059</v>
      </c>
      <c r="F397" s="107">
        <v>23</v>
      </c>
      <c r="G397" s="107">
        <v>124</v>
      </c>
      <c r="H397" s="107">
        <f t="shared" si="56"/>
        <v>0.18548387096774194</v>
      </c>
      <c r="I397" s="107">
        <v>32</v>
      </c>
      <c r="J397" s="107">
        <v>163</v>
      </c>
      <c r="K397" s="107">
        <f t="shared" si="57"/>
        <v>0.19631901840490798</v>
      </c>
      <c r="L397" s="107">
        <v>20</v>
      </c>
      <c r="M397" s="107">
        <v>120</v>
      </c>
      <c r="N397" s="107">
        <f t="shared" si="58"/>
        <v>0.16666666666666666</v>
      </c>
      <c r="O397" s="107"/>
      <c r="R397" s="344"/>
    </row>
    <row r="398" spans="2:18">
      <c r="B398" s="184">
        <v>29</v>
      </c>
      <c r="C398" s="107">
        <v>11</v>
      </c>
      <c r="D398" s="107">
        <v>80</v>
      </c>
      <c r="E398" s="107">
        <f t="shared" si="55"/>
        <v>0.13750000000000001</v>
      </c>
      <c r="F398" s="107">
        <v>23</v>
      </c>
      <c r="G398" s="107">
        <v>87</v>
      </c>
      <c r="H398" s="107">
        <f t="shared" si="56"/>
        <v>0.26436781609195403</v>
      </c>
      <c r="I398" s="107">
        <v>20</v>
      </c>
      <c r="J398" s="107">
        <v>172</v>
      </c>
      <c r="K398" s="107">
        <f t="shared" si="57"/>
        <v>0.11627906976744186</v>
      </c>
      <c r="L398" s="107">
        <v>7</v>
      </c>
      <c r="M398" s="107">
        <v>99</v>
      </c>
      <c r="N398" s="107">
        <f t="shared" si="58"/>
        <v>7.0707070707070704E-2</v>
      </c>
      <c r="O398" s="107"/>
      <c r="R398" s="344"/>
    </row>
    <row r="399" spans="2:18">
      <c r="B399" s="184">
        <v>30</v>
      </c>
      <c r="C399" s="107">
        <v>17</v>
      </c>
      <c r="D399" s="107">
        <v>85</v>
      </c>
      <c r="E399" s="107">
        <f t="shared" si="55"/>
        <v>0.2</v>
      </c>
      <c r="F399" s="107">
        <v>25</v>
      </c>
      <c r="G399" s="107">
        <v>146</v>
      </c>
      <c r="H399" s="107">
        <f t="shared" si="56"/>
        <v>0.17123287671232876</v>
      </c>
      <c r="I399" s="107">
        <v>31</v>
      </c>
      <c r="J399" s="107">
        <v>152</v>
      </c>
      <c r="K399" s="107">
        <f t="shared" si="57"/>
        <v>0.20394736842105263</v>
      </c>
      <c r="L399" s="107">
        <v>14</v>
      </c>
      <c r="M399" s="107">
        <v>109</v>
      </c>
      <c r="N399" s="107">
        <f t="shared" si="58"/>
        <v>0.12844036697247707</v>
      </c>
      <c r="O399" s="107"/>
      <c r="R399" s="344"/>
    </row>
    <row r="400" spans="2:18">
      <c r="B400" s="184">
        <v>31</v>
      </c>
      <c r="C400" s="107">
        <v>6</v>
      </c>
      <c r="D400" s="107">
        <v>47</v>
      </c>
      <c r="E400" s="107">
        <f t="shared" si="55"/>
        <v>0.1276595744680851</v>
      </c>
      <c r="F400" s="107">
        <v>26</v>
      </c>
      <c r="G400" s="107">
        <v>94</v>
      </c>
      <c r="H400" s="107">
        <f t="shared" si="56"/>
        <v>0.27659574468085107</v>
      </c>
      <c r="I400" s="107">
        <v>23</v>
      </c>
      <c r="J400" s="107">
        <v>112</v>
      </c>
      <c r="K400" s="107">
        <f t="shared" si="57"/>
        <v>0.20535714285714285</v>
      </c>
      <c r="L400" s="107">
        <v>13</v>
      </c>
      <c r="M400" s="107">
        <v>98</v>
      </c>
      <c r="N400" s="107">
        <f t="shared" si="58"/>
        <v>0.1326530612244898</v>
      </c>
      <c r="O400" s="107"/>
      <c r="R400" s="344"/>
    </row>
    <row r="401" spans="2:18">
      <c r="B401" s="184">
        <v>32</v>
      </c>
      <c r="C401" s="107">
        <v>10</v>
      </c>
      <c r="D401" s="107">
        <v>53</v>
      </c>
      <c r="E401" s="107">
        <f t="shared" si="55"/>
        <v>0.18867924528301888</v>
      </c>
      <c r="F401" s="107">
        <v>26</v>
      </c>
      <c r="G401" s="107">
        <v>95</v>
      </c>
      <c r="H401" s="107">
        <f t="shared" si="56"/>
        <v>0.27368421052631581</v>
      </c>
      <c r="I401" s="107">
        <v>19</v>
      </c>
      <c r="J401" s="107">
        <v>152</v>
      </c>
      <c r="K401" s="107">
        <f t="shared" si="57"/>
        <v>0.125</v>
      </c>
      <c r="L401" s="107">
        <v>7</v>
      </c>
      <c r="M401" s="107">
        <v>87</v>
      </c>
      <c r="N401" s="107">
        <f t="shared" si="58"/>
        <v>8.0459770114942528E-2</v>
      </c>
      <c r="O401" s="107"/>
      <c r="R401" s="344"/>
    </row>
    <row r="402" spans="2:18">
      <c r="B402" s="184">
        <v>33</v>
      </c>
      <c r="C402" s="107">
        <v>10</v>
      </c>
      <c r="D402" s="107">
        <v>82</v>
      </c>
      <c r="E402" s="107">
        <f t="shared" ref="E402:E433" si="59">C402/D402</f>
        <v>0.12195121951219512</v>
      </c>
      <c r="F402" s="107">
        <v>25</v>
      </c>
      <c r="G402" s="107">
        <v>123</v>
      </c>
      <c r="H402" s="107">
        <f t="shared" ref="H402:H433" si="60">F402/G402</f>
        <v>0.2032520325203252</v>
      </c>
      <c r="I402" s="107">
        <v>26</v>
      </c>
      <c r="J402" s="107">
        <v>166</v>
      </c>
      <c r="K402" s="107">
        <f t="shared" ref="K402:K433" si="61">I402/J402</f>
        <v>0.15662650602409639</v>
      </c>
      <c r="L402" s="107">
        <v>18</v>
      </c>
      <c r="M402" s="107">
        <v>90</v>
      </c>
      <c r="N402" s="107">
        <f t="shared" ref="N402:N433" si="62">L402/M402</f>
        <v>0.2</v>
      </c>
      <c r="O402" s="107"/>
      <c r="R402" s="344"/>
    </row>
    <row r="403" spans="2:18">
      <c r="B403" s="184">
        <v>34</v>
      </c>
      <c r="C403" s="107">
        <v>15</v>
      </c>
      <c r="D403" s="107">
        <v>95</v>
      </c>
      <c r="E403" s="107">
        <f t="shared" si="59"/>
        <v>0.15789473684210525</v>
      </c>
      <c r="F403" s="107">
        <v>31</v>
      </c>
      <c r="G403" s="107">
        <v>103</v>
      </c>
      <c r="H403" s="107">
        <f t="shared" si="60"/>
        <v>0.30097087378640774</v>
      </c>
      <c r="I403" s="107">
        <v>28</v>
      </c>
      <c r="J403" s="107">
        <v>151</v>
      </c>
      <c r="K403" s="107">
        <f t="shared" si="61"/>
        <v>0.18543046357615894</v>
      </c>
      <c r="L403" s="107">
        <v>9</v>
      </c>
      <c r="M403" s="107">
        <v>96</v>
      </c>
      <c r="N403" s="107">
        <f t="shared" si="62"/>
        <v>9.375E-2</v>
      </c>
      <c r="O403" s="107"/>
      <c r="P403" s="107"/>
      <c r="Q403" s="107"/>
      <c r="R403" s="344"/>
    </row>
    <row r="404" spans="2:18">
      <c r="B404" s="184">
        <v>35</v>
      </c>
      <c r="C404" s="107">
        <v>4</v>
      </c>
      <c r="D404" s="107">
        <v>89</v>
      </c>
      <c r="E404" s="107">
        <f t="shared" si="59"/>
        <v>4.49438202247191E-2</v>
      </c>
      <c r="F404" s="107">
        <v>23</v>
      </c>
      <c r="G404" s="107">
        <v>114</v>
      </c>
      <c r="H404" s="107">
        <f t="shared" si="60"/>
        <v>0.20175438596491227</v>
      </c>
      <c r="I404" s="107">
        <v>37</v>
      </c>
      <c r="J404" s="107">
        <v>166</v>
      </c>
      <c r="K404" s="107">
        <f t="shared" si="61"/>
        <v>0.22289156626506024</v>
      </c>
      <c r="L404" s="107">
        <v>9</v>
      </c>
      <c r="M404" s="107">
        <v>47</v>
      </c>
      <c r="N404" s="107">
        <f t="shared" si="62"/>
        <v>0.19148936170212766</v>
      </c>
      <c r="O404" s="107"/>
      <c r="P404" s="107"/>
      <c r="Q404" s="107"/>
      <c r="R404" s="344"/>
    </row>
    <row r="405" spans="2:18">
      <c r="B405" s="184">
        <v>36</v>
      </c>
      <c r="C405" s="107">
        <v>4</v>
      </c>
      <c r="D405" s="107">
        <v>70</v>
      </c>
      <c r="E405" s="107">
        <f t="shared" si="59"/>
        <v>5.7142857142857141E-2</v>
      </c>
      <c r="F405" s="107">
        <v>7</v>
      </c>
      <c r="G405" s="107">
        <v>143</v>
      </c>
      <c r="H405" s="107">
        <f t="shared" si="60"/>
        <v>4.8951048951048952E-2</v>
      </c>
      <c r="I405" s="107">
        <v>26</v>
      </c>
      <c r="J405" s="107">
        <v>144</v>
      </c>
      <c r="K405" s="107">
        <f t="shared" si="61"/>
        <v>0.18055555555555555</v>
      </c>
      <c r="L405" s="107">
        <v>9</v>
      </c>
      <c r="M405" s="107">
        <v>91</v>
      </c>
      <c r="N405" s="107">
        <f t="shared" si="62"/>
        <v>9.8901098901098897E-2</v>
      </c>
      <c r="O405" s="107"/>
      <c r="P405" s="107"/>
      <c r="Q405" s="107"/>
      <c r="R405" s="344"/>
    </row>
    <row r="406" spans="2:18">
      <c r="B406" s="184">
        <v>37</v>
      </c>
      <c r="C406" s="107">
        <v>4</v>
      </c>
      <c r="D406" s="107">
        <v>75</v>
      </c>
      <c r="E406" s="107">
        <f t="shared" si="59"/>
        <v>5.3333333333333337E-2</v>
      </c>
      <c r="F406" s="107">
        <v>15</v>
      </c>
      <c r="G406" s="107">
        <v>123</v>
      </c>
      <c r="H406" s="107">
        <f t="shared" si="60"/>
        <v>0.12195121951219512</v>
      </c>
      <c r="I406" s="107">
        <v>37</v>
      </c>
      <c r="J406" s="107">
        <v>152</v>
      </c>
      <c r="K406" s="107">
        <f t="shared" si="61"/>
        <v>0.24342105263157895</v>
      </c>
      <c r="L406" s="107">
        <v>7</v>
      </c>
      <c r="M406" s="107">
        <v>100</v>
      </c>
      <c r="N406" s="107">
        <f t="shared" si="62"/>
        <v>7.0000000000000007E-2</v>
      </c>
      <c r="O406" s="107"/>
      <c r="P406" s="107"/>
      <c r="Q406" s="107"/>
      <c r="R406" s="344"/>
    </row>
    <row r="407" spans="2:18">
      <c r="B407" s="184">
        <v>38</v>
      </c>
      <c r="C407" s="107">
        <v>4</v>
      </c>
      <c r="D407" s="107">
        <v>75</v>
      </c>
      <c r="E407" s="107">
        <f t="shared" si="59"/>
        <v>5.3333333333333337E-2</v>
      </c>
      <c r="F407" s="107">
        <v>23</v>
      </c>
      <c r="G407" s="107">
        <v>97</v>
      </c>
      <c r="H407" s="107">
        <f t="shared" si="60"/>
        <v>0.23711340206185566</v>
      </c>
      <c r="I407" s="107">
        <v>36</v>
      </c>
      <c r="J407" s="107">
        <v>174</v>
      </c>
      <c r="K407" s="107">
        <f t="shared" si="61"/>
        <v>0.20689655172413793</v>
      </c>
      <c r="L407" s="107">
        <v>14</v>
      </c>
      <c r="M407" s="107">
        <v>85</v>
      </c>
      <c r="N407" s="107">
        <f t="shared" si="62"/>
        <v>0.16470588235294117</v>
      </c>
      <c r="O407" s="107"/>
      <c r="P407" s="107"/>
      <c r="Q407" s="107"/>
      <c r="R407" s="344"/>
    </row>
    <row r="408" spans="2:18">
      <c r="B408" s="184">
        <v>39</v>
      </c>
      <c r="C408" s="107">
        <v>11</v>
      </c>
      <c r="D408" s="107">
        <v>72</v>
      </c>
      <c r="E408" s="107">
        <f t="shared" si="59"/>
        <v>0.15277777777777779</v>
      </c>
      <c r="F408" s="107">
        <v>17</v>
      </c>
      <c r="G408" s="107">
        <v>96</v>
      </c>
      <c r="H408" s="107">
        <f t="shared" si="60"/>
        <v>0.17708333333333334</v>
      </c>
      <c r="I408" s="107">
        <v>26</v>
      </c>
      <c r="J408" s="107">
        <v>141</v>
      </c>
      <c r="K408" s="107">
        <f t="shared" si="61"/>
        <v>0.18439716312056736</v>
      </c>
      <c r="L408" s="107">
        <v>13</v>
      </c>
      <c r="M408" s="107">
        <v>61</v>
      </c>
      <c r="N408" s="107">
        <f t="shared" si="62"/>
        <v>0.21311475409836064</v>
      </c>
      <c r="O408" s="107"/>
      <c r="P408" s="107"/>
      <c r="Q408" s="107"/>
      <c r="R408" s="344"/>
    </row>
    <row r="409" spans="2:18">
      <c r="B409" s="184">
        <v>40</v>
      </c>
      <c r="C409" s="107">
        <v>16</v>
      </c>
      <c r="D409" s="107">
        <v>57</v>
      </c>
      <c r="E409" s="107">
        <f t="shared" si="59"/>
        <v>0.2807017543859649</v>
      </c>
      <c r="F409" s="107">
        <v>21</v>
      </c>
      <c r="G409" s="107">
        <v>111</v>
      </c>
      <c r="H409" s="107">
        <f t="shared" si="60"/>
        <v>0.1891891891891892</v>
      </c>
      <c r="I409" s="107">
        <v>45</v>
      </c>
      <c r="J409" s="107">
        <v>159</v>
      </c>
      <c r="K409" s="107">
        <f t="shared" si="61"/>
        <v>0.28301886792452829</v>
      </c>
      <c r="L409" s="107">
        <v>9</v>
      </c>
      <c r="M409" s="107">
        <v>99</v>
      </c>
      <c r="N409" s="107">
        <f t="shared" si="62"/>
        <v>9.0909090909090912E-2</v>
      </c>
      <c r="O409" s="107"/>
      <c r="P409" s="107"/>
      <c r="Q409" s="107"/>
      <c r="R409" s="344"/>
    </row>
    <row r="410" spans="2:18">
      <c r="B410" s="184">
        <v>41</v>
      </c>
      <c r="C410" s="107">
        <v>10</v>
      </c>
      <c r="D410" s="107">
        <v>69</v>
      </c>
      <c r="E410" s="107">
        <f t="shared" si="59"/>
        <v>0.14492753623188406</v>
      </c>
      <c r="F410" s="107">
        <v>28</v>
      </c>
      <c r="G410" s="107">
        <v>93</v>
      </c>
      <c r="H410" s="107">
        <f t="shared" si="60"/>
        <v>0.30107526881720431</v>
      </c>
      <c r="I410" s="107">
        <v>36</v>
      </c>
      <c r="J410" s="107">
        <v>159</v>
      </c>
      <c r="K410" s="107">
        <f t="shared" si="61"/>
        <v>0.22641509433962265</v>
      </c>
      <c r="L410" s="107">
        <v>14</v>
      </c>
      <c r="M410" s="107">
        <v>85</v>
      </c>
      <c r="N410" s="107">
        <f t="shared" si="62"/>
        <v>0.16470588235294117</v>
      </c>
      <c r="O410" s="107"/>
      <c r="P410" s="107"/>
      <c r="Q410" s="107"/>
      <c r="R410" s="344"/>
    </row>
    <row r="411" spans="2:18">
      <c r="B411" s="184">
        <v>42</v>
      </c>
      <c r="C411" s="107">
        <v>10</v>
      </c>
      <c r="D411" s="107">
        <v>59</v>
      </c>
      <c r="E411" s="107">
        <f t="shared" si="59"/>
        <v>0.16949152542372881</v>
      </c>
      <c r="F411" s="107">
        <v>31</v>
      </c>
      <c r="G411" s="107">
        <v>104</v>
      </c>
      <c r="H411" s="107">
        <f t="shared" si="60"/>
        <v>0.29807692307692307</v>
      </c>
      <c r="I411" s="107">
        <v>33</v>
      </c>
      <c r="J411" s="107">
        <v>105</v>
      </c>
      <c r="K411" s="107">
        <f t="shared" si="61"/>
        <v>0.31428571428571428</v>
      </c>
      <c r="L411" s="107">
        <v>14</v>
      </c>
      <c r="M411" s="107">
        <v>79</v>
      </c>
      <c r="N411" s="107">
        <f t="shared" si="62"/>
        <v>0.17721518987341772</v>
      </c>
      <c r="O411" s="107"/>
      <c r="P411" s="107"/>
      <c r="Q411" s="107"/>
      <c r="R411" s="344"/>
    </row>
    <row r="412" spans="2:18">
      <c r="B412" s="184">
        <v>43</v>
      </c>
      <c r="C412" s="107">
        <v>4</v>
      </c>
      <c r="D412" s="107">
        <v>78</v>
      </c>
      <c r="E412" s="107">
        <f t="shared" si="59"/>
        <v>5.128205128205128E-2</v>
      </c>
      <c r="F412" s="107">
        <v>19</v>
      </c>
      <c r="G412" s="107">
        <v>74</v>
      </c>
      <c r="H412" s="107">
        <f t="shared" si="60"/>
        <v>0.25675675675675674</v>
      </c>
      <c r="I412" s="107">
        <v>37</v>
      </c>
      <c r="J412" s="107">
        <v>196</v>
      </c>
      <c r="K412" s="107">
        <f t="shared" si="61"/>
        <v>0.18877551020408162</v>
      </c>
      <c r="L412" s="107">
        <v>9</v>
      </c>
      <c r="M412" s="107">
        <v>95</v>
      </c>
      <c r="N412" s="107">
        <f t="shared" si="62"/>
        <v>9.4736842105263161E-2</v>
      </c>
      <c r="O412" s="107"/>
      <c r="P412" s="107"/>
      <c r="Q412" s="379" t="s">
        <v>334</v>
      </c>
      <c r="R412" s="380"/>
    </row>
    <row r="413" spans="2:18">
      <c r="B413" s="184">
        <v>44</v>
      </c>
      <c r="C413" s="107">
        <v>15</v>
      </c>
      <c r="D413" s="107">
        <v>74</v>
      </c>
      <c r="E413" s="107">
        <f t="shared" si="59"/>
        <v>0.20270270270270271</v>
      </c>
      <c r="F413" s="107">
        <v>20</v>
      </c>
      <c r="G413" s="107">
        <v>108</v>
      </c>
      <c r="H413" s="107">
        <f t="shared" si="60"/>
        <v>0.18518518518518517</v>
      </c>
      <c r="I413" s="107">
        <v>26</v>
      </c>
      <c r="J413" s="107">
        <v>144</v>
      </c>
      <c r="K413" s="107">
        <f t="shared" si="61"/>
        <v>0.18055555555555555</v>
      </c>
      <c r="L413" s="107">
        <v>13</v>
      </c>
      <c r="M413" s="107">
        <v>85</v>
      </c>
      <c r="N413" s="107">
        <f t="shared" si="62"/>
        <v>0.15294117647058825</v>
      </c>
      <c r="O413" s="107"/>
      <c r="P413" s="352"/>
      <c r="Q413" s="352" t="s">
        <v>16</v>
      </c>
      <c r="R413" s="353" t="s">
        <v>17</v>
      </c>
    </row>
    <row r="414" spans="2:18">
      <c r="B414" s="184">
        <v>45</v>
      </c>
      <c r="C414" s="107">
        <v>4</v>
      </c>
      <c r="D414" s="107">
        <v>88</v>
      </c>
      <c r="E414" s="107">
        <f t="shared" si="59"/>
        <v>4.5454545454545456E-2</v>
      </c>
      <c r="F414" s="107">
        <v>39</v>
      </c>
      <c r="G414" s="107">
        <v>95</v>
      </c>
      <c r="H414" s="107">
        <f t="shared" si="60"/>
        <v>0.41052631578947368</v>
      </c>
      <c r="I414" s="107">
        <v>37</v>
      </c>
      <c r="J414" s="107">
        <v>68</v>
      </c>
      <c r="K414" s="107">
        <f t="shared" si="61"/>
        <v>0.54411764705882348</v>
      </c>
      <c r="L414" s="107">
        <v>7</v>
      </c>
      <c r="M414" s="107">
        <v>105</v>
      </c>
      <c r="N414" s="107">
        <f t="shared" si="62"/>
        <v>6.6666666666666666E-2</v>
      </c>
      <c r="O414" s="107"/>
      <c r="P414" s="352" t="s">
        <v>4</v>
      </c>
      <c r="Q414" s="352">
        <v>0.12564113376703273</v>
      </c>
      <c r="R414" s="353">
        <v>5.9010169730628345E-3</v>
      </c>
    </row>
    <row r="415" spans="2:18">
      <c r="B415" s="184">
        <v>46</v>
      </c>
      <c r="C415" s="107">
        <v>6</v>
      </c>
      <c r="D415" s="107">
        <v>74</v>
      </c>
      <c r="E415" s="107">
        <f t="shared" si="59"/>
        <v>8.1081081081081086E-2</v>
      </c>
      <c r="F415" s="107">
        <v>23</v>
      </c>
      <c r="G415" s="107">
        <v>86</v>
      </c>
      <c r="H415" s="107">
        <f t="shared" si="60"/>
        <v>0.26744186046511625</v>
      </c>
      <c r="I415" s="107">
        <v>25</v>
      </c>
      <c r="J415" s="107">
        <v>159</v>
      </c>
      <c r="K415" s="107">
        <f t="shared" si="61"/>
        <v>0.15723270440251572</v>
      </c>
      <c r="L415" s="107">
        <v>19</v>
      </c>
      <c r="M415" s="107">
        <v>115</v>
      </c>
      <c r="N415" s="107">
        <f t="shared" si="62"/>
        <v>0.16521739130434782</v>
      </c>
      <c r="O415" s="107"/>
      <c r="P415" s="9" t="s">
        <v>5</v>
      </c>
      <c r="Q415" s="352">
        <v>0.24058782457675026</v>
      </c>
      <c r="R415" s="353">
        <v>8.3988251458542822E-3</v>
      </c>
    </row>
    <row r="416" spans="2:18">
      <c r="B416" s="184">
        <v>47</v>
      </c>
      <c r="C416" s="107">
        <v>10</v>
      </c>
      <c r="D416" s="107">
        <v>57</v>
      </c>
      <c r="E416" s="107">
        <f t="shared" si="59"/>
        <v>0.17543859649122806</v>
      </c>
      <c r="F416" s="107">
        <v>20</v>
      </c>
      <c r="G416" s="107">
        <v>85</v>
      </c>
      <c r="H416" s="107">
        <f t="shared" si="60"/>
        <v>0.23529411764705882</v>
      </c>
      <c r="I416" s="107">
        <v>28</v>
      </c>
      <c r="J416" s="107">
        <v>176</v>
      </c>
      <c r="K416" s="107">
        <f t="shared" si="61"/>
        <v>0.15909090909090909</v>
      </c>
      <c r="L416" s="107">
        <v>14</v>
      </c>
      <c r="M416" s="107">
        <v>113</v>
      </c>
      <c r="N416" s="107">
        <f t="shared" si="62"/>
        <v>0.12389380530973451</v>
      </c>
      <c r="O416" s="107"/>
      <c r="P416" s="9" t="s">
        <v>6</v>
      </c>
      <c r="Q416" s="352">
        <v>0.21867859291909669</v>
      </c>
      <c r="R416" s="353">
        <v>8.8303035974333036E-3</v>
      </c>
    </row>
    <row r="417" spans="2:18">
      <c r="B417" s="184">
        <v>48</v>
      </c>
      <c r="C417" s="107">
        <v>6</v>
      </c>
      <c r="D417" s="107">
        <v>34</v>
      </c>
      <c r="E417" s="107">
        <f t="shared" si="59"/>
        <v>0.17647058823529413</v>
      </c>
      <c r="F417" s="107">
        <v>20</v>
      </c>
      <c r="G417" s="107">
        <v>66</v>
      </c>
      <c r="H417" s="107">
        <f t="shared" si="60"/>
        <v>0.30303030303030304</v>
      </c>
      <c r="I417" s="107">
        <v>31</v>
      </c>
      <c r="J417" s="107">
        <v>166</v>
      </c>
      <c r="K417" s="107">
        <f t="shared" si="61"/>
        <v>0.18674698795180722</v>
      </c>
      <c r="L417" s="107">
        <v>7</v>
      </c>
      <c r="M417" s="107">
        <v>104</v>
      </c>
      <c r="N417" s="107">
        <f t="shared" si="62"/>
        <v>6.7307692307692304E-2</v>
      </c>
      <c r="O417" s="107"/>
      <c r="P417" s="352" t="s">
        <v>7</v>
      </c>
      <c r="Q417" s="352">
        <v>0.11555465855520797</v>
      </c>
      <c r="R417" s="353">
        <v>4.9157130778000055E-3</v>
      </c>
    </row>
    <row r="418" spans="2:18">
      <c r="B418" s="184">
        <v>49</v>
      </c>
      <c r="C418" s="107">
        <v>4</v>
      </c>
      <c r="D418" s="107">
        <v>50</v>
      </c>
      <c r="E418" s="107">
        <f t="shared" si="59"/>
        <v>0.08</v>
      </c>
      <c r="F418" s="107">
        <v>19</v>
      </c>
      <c r="G418" s="107">
        <v>85</v>
      </c>
      <c r="H418" s="107">
        <f t="shared" si="60"/>
        <v>0.22352941176470589</v>
      </c>
      <c r="I418" s="107">
        <v>37</v>
      </c>
      <c r="J418" s="107">
        <v>167</v>
      </c>
      <c r="K418" s="107">
        <f t="shared" si="61"/>
        <v>0.22155688622754491</v>
      </c>
      <c r="L418" s="107">
        <v>19</v>
      </c>
      <c r="M418" s="107">
        <v>121</v>
      </c>
      <c r="N418" s="107">
        <f t="shared" si="62"/>
        <v>0.15702479338842976</v>
      </c>
      <c r="O418" s="107"/>
      <c r="P418" s="107"/>
      <c r="Q418" s="107"/>
      <c r="R418" s="344"/>
    </row>
    <row r="419" spans="2:18">
      <c r="B419" s="184">
        <v>50</v>
      </c>
      <c r="C419" s="107">
        <v>10</v>
      </c>
      <c r="D419" s="107">
        <v>70</v>
      </c>
      <c r="E419" s="107">
        <f t="shared" si="59"/>
        <v>0.14285714285714285</v>
      </c>
      <c r="F419" s="107">
        <v>33</v>
      </c>
      <c r="G419" s="107">
        <v>88</v>
      </c>
      <c r="H419" s="107">
        <f t="shared" si="60"/>
        <v>0.375</v>
      </c>
      <c r="I419" s="107">
        <v>37</v>
      </c>
      <c r="J419" s="107">
        <v>143</v>
      </c>
      <c r="K419" s="107">
        <f t="shared" si="61"/>
        <v>0.25874125874125875</v>
      </c>
      <c r="L419" s="107">
        <v>13</v>
      </c>
      <c r="M419" s="107">
        <v>96</v>
      </c>
      <c r="N419" s="107">
        <f t="shared" si="62"/>
        <v>0.13541666666666666</v>
      </c>
      <c r="O419" s="107"/>
      <c r="P419" s="107"/>
      <c r="Q419" s="107"/>
      <c r="R419" s="344"/>
    </row>
    <row r="420" spans="2:18">
      <c r="B420" s="184">
        <v>51</v>
      </c>
      <c r="C420" s="107">
        <v>6</v>
      </c>
      <c r="D420" s="107">
        <v>69</v>
      </c>
      <c r="E420" s="107">
        <f t="shared" si="59"/>
        <v>8.6956521739130432E-2</v>
      </c>
      <c r="F420" s="107">
        <v>25</v>
      </c>
      <c r="G420" s="107">
        <v>105</v>
      </c>
      <c r="H420" s="107">
        <f t="shared" si="60"/>
        <v>0.23809523809523808</v>
      </c>
      <c r="I420" s="107">
        <v>31</v>
      </c>
      <c r="J420" s="107">
        <v>143</v>
      </c>
      <c r="K420" s="107">
        <f t="shared" si="61"/>
        <v>0.21678321678321677</v>
      </c>
      <c r="L420" s="107">
        <v>7</v>
      </c>
      <c r="M420" s="107">
        <v>97</v>
      </c>
      <c r="N420" s="107">
        <f t="shared" si="62"/>
        <v>7.2164948453608241E-2</v>
      </c>
      <c r="O420" s="107"/>
      <c r="P420" s="107"/>
      <c r="Q420" s="107"/>
      <c r="R420" s="344"/>
    </row>
    <row r="421" spans="2:18">
      <c r="B421" s="184">
        <v>52</v>
      </c>
      <c r="C421" s="107">
        <v>10</v>
      </c>
      <c r="D421" s="107">
        <v>81</v>
      </c>
      <c r="E421" s="107">
        <f t="shared" si="59"/>
        <v>0.12345679012345678</v>
      </c>
      <c r="F421" s="107">
        <v>23</v>
      </c>
      <c r="G421" s="107">
        <v>90</v>
      </c>
      <c r="H421" s="107">
        <f t="shared" si="60"/>
        <v>0.25555555555555554</v>
      </c>
      <c r="I421" s="107">
        <v>31</v>
      </c>
      <c r="J421" s="107">
        <v>143</v>
      </c>
      <c r="K421" s="107">
        <f t="shared" si="61"/>
        <v>0.21678321678321677</v>
      </c>
      <c r="L421" s="107">
        <v>13</v>
      </c>
      <c r="M421" s="107">
        <v>117</v>
      </c>
      <c r="N421" s="107">
        <f t="shared" si="62"/>
        <v>0.1111111111111111</v>
      </c>
      <c r="O421" s="107"/>
      <c r="P421" s="107"/>
      <c r="Q421" s="107"/>
      <c r="R421" s="344"/>
    </row>
    <row r="422" spans="2:18">
      <c r="B422" s="184">
        <v>53</v>
      </c>
      <c r="C422" s="107">
        <v>15</v>
      </c>
      <c r="D422" s="107">
        <v>78</v>
      </c>
      <c r="E422" s="107">
        <f t="shared" si="59"/>
        <v>0.19230769230769232</v>
      </c>
      <c r="F422" s="107">
        <v>22</v>
      </c>
      <c r="G422" s="107">
        <v>88</v>
      </c>
      <c r="H422" s="107">
        <f t="shared" si="60"/>
        <v>0.25</v>
      </c>
      <c r="I422" s="107">
        <v>28</v>
      </c>
      <c r="J422" s="107">
        <v>159</v>
      </c>
      <c r="K422" s="107">
        <f t="shared" si="61"/>
        <v>0.1761006289308176</v>
      </c>
      <c r="L422" s="107">
        <v>14</v>
      </c>
      <c r="M422" s="107">
        <v>99</v>
      </c>
      <c r="N422" s="107">
        <f t="shared" si="62"/>
        <v>0.14141414141414141</v>
      </c>
      <c r="O422" s="107"/>
      <c r="P422" s="107"/>
      <c r="Q422" s="107"/>
      <c r="R422" s="344"/>
    </row>
    <row r="423" spans="2:18">
      <c r="B423" s="184">
        <v>54</v>
      </c>
      <c r="C423" s="107">
        <v>10</v>
      </c>
      <c r="D423" s="107">
        <v>77</v>
      </c>
      <c r="E423" s="107">
        <f t="shared" si="59"/>
        <v>0.12987012987012986</v>
      </c>
      <c r="F423" s="107">
        <v>18</v>
      </c>
      <c r="G423" s="107">
        <v>71</v>
      </c>
      <c r="H423" s="107">
        <f t="shared" si="60"/>
        <v>0.25352112676056338</v>
      </c>
      <c r="I423" s="107">
        <v>31</v>
      </c>
      <c r="J423" s="107">
        <v>186</v>
      </c>
      <c r="K423" s="107">
        <f t="shared" si="61"/>
        <v>0.16666666666666666</v>
      </c>
      <c r="L423" s="107">
        <v>14</v>
      </c>
      <c r="M423" s="107">
        <v>95</v>
      </c>
      <c r="N423" s="107">
        <f t="shared" si="62"/>
        <v>0.14736842105263157</v>
      </c>
      <c r="O423" s="107"/>
      <c r="P423" s="107"/>
      <c r="Q423" s="107"/>
      <c r="R423" s="344"/>
    </row>
    <row r="424" spans="2:18">
      <c r="B424" s="184">
        <v>55</v>
      </c>
      <c r="C424" s="107">
        <v>11</v>
      </c>
      <c r="D424" s="107">
        <v>93</v>
      </c>
      <c r="E424" s="107">
        <f t="shared" si="59"/>
        <v>0.11827956989247312</v>
      </c>
      <c r="F424" s="107">
        <v>23</v>
      </c>
      <c r="G424" s="107">
        <v>97</v>
      </c>
      <c r="H424" s="107">
        <f t="shared" si="60"/>
        <v>0.23711340206185566</v>
      </c>
      <c r="I424" s="107">
        <v>28</v>
      </c>
      <c r="J424" s="107">
        <v>146</v>
      </c>
      <c r="K424" s="107">
        <f t="shared" si="61"/>
        <v>0.19178082191780821</v>
      </c>
      <c r="L424" s="107">
        <v>13</v>
      </c>
      <c r="M424" s="107">
        <v>111</v>
      </c>
      <c r="N424" s="107">
        <f t="shared" si="62"/>
        <v>0.11711711711711711</v>
      </c>
      <c r="O424" s="107"/>
      <c r="P424" s="107"/>
      <c r="Q424" s="107"/>
      <c r="R424" s="344"/>
    </row>
    <row r="425" spans="2:18">
      <c r="B425" s="184">
        <v>56</v>
      </c>
      <c r="C425" s="107">
        <v>6</v>
      </c>
      <c r="D425" s="107">
        <v>89</v>
      </c>
      <c r="E425" s="107">
        <f t="shared" si="59"/>
        <v>6.741573033707865E-2</v>
      </c>
      <c r="F425" s="107">
        <v>18</v>
      </c>
      <c r="G425" s="107">
        <v>68</v>
      </c>
      <c r="H425" s="107">
        <f t="shared" si="60"/>
        <v>0.26470588235294118</v>
      </c>
      <c r="I425" s="107">
        <v>37</v>
      </c>
      <c r="J425" s="107">
        <v>130</v>
      </c>
      <c r="K425" s="107">
        <f t="shared" si="61"/>
        <v>0.2846153846153846</v>
      </c>
      <c r="L425" s="107">
        <v>7</v>
      </c>
      <c r="M425" s="107">
        <v>133</v>
      </c>
      <c r="N425" s="107">
        <f t="shared" si="62"/>
        <v>5.2631578947368418E-2</v>
      </c>
      <c r="O425" s="107"/>
      <c r="P425" s="107"/>
      <c r="Q425" s="107"/>
      <c r="R425" s="344"/>
    </row>
    <row r="426" spans="2:18">
      <c r="B426" s="184">
        <v>57</v>
      </c>
      <c r="C426" s="107">
        <v>10</v>
      </c>
      <c r="D426" s="107">
        <v>69</v>
      </c>
      <c r="E426" s="107">
        <f t="shared" si="59"/>
        <v>0.14492753623188406</v>
      </c>
      <c r="F426" s="107">
        <v>16</v>
      </c>
      <c r="G426" s="107">
        <v>93</v>
      </c>
      <c r="H426" s="107">
        <f t="shared" si="60"/>
        <v>0.17204301075268819</v>
      </c>
      <c r="I426" s="107">
        <v>31</v>
      </c>
      <c r="J426" s="107">
        <v>167</v>
      </c>
      <c r="K426" s="107">
        <f t="shared" si="61"/>
        <v>0.18562874251497005</v>
      </c>
      <c r="L426" s="107">
        <v>7</v>
      </c>
      <c r="M426" s="107">
        <v>136</v>
      </c>
      <c r="N426" s="107">
        <f t="shared" si="62"/>
        <v>5.1470588235294115E-2</v>
      </c>
      <c r="O426" s="107"/>
      <c r="P426" s="107"/>
      <c r="Q426" s="107"/>
      <c r="R426" s="344"/>
    </row>
    <row r="427" spans="2:18">
      <c r="B427" s="184">
        <v>58</v>
      </c>
      <c r="C427" s="107">
        <v>11</v>
      </c>
      <c r="D427" s="107">
        <v>40</v>
      </c>
      <c r="E427" s="107">
        <f t="shared" si="59"/>
        <v>0.27500000000000002</v>
      </c>
      <c r="F427" s="107">
        <v>18</v>
      </c>
      <c r="G427" s="107">
        <v>76</v>
      </c>
      <c r="H427" s="107">
        <f t="shared" si="60"/>
        <v>0.23684210526315788</v>
      </c>
      <c r="I427" s="107">
        <v>37</v>
      </c>
      <c r="J427" s="107">
        <v>159</v>
      </c>
      <c r="K427" s="107">
        <f t="shared" si="61"/>
        <v>0.23270440251572327</v>
      </c>
      <c r="L427" s="107">
        <v>9</v>
      </c>
      <c r="M427" s="107">
        <v>107</v>
      </c>
      <c r="N427" s="107">
        <f t="shared" si="62"/>
        <v>8.4112149532710276E-2</v>
      </c>
      <c r="O427" s="107"/>
      <c r="P427" s="107"/>
      <c r="Q427" s="107"/>
      <c r="R427" s="344"/>
    </row>
    <row r="428" spans="2:18">
      <c r="B428" s="184">
        <v>59</v>
      </c>
      <c r="C428" s="107">
        <v>10</v>
      </c>
      <c r="D428" s="107">
        <v>58</v>
      </c>
      <c r="E428" s="107">
        <f t="shared" si="59"/>
        <v>0.17241379310344829</v>
      </c>
      <c r="F428" s="107">
        <v>31</v>
      </c>
      <c r="G428" s="107">
        <v>133</v>
      </c>
      <c r="H428" s="107">
        <f t="shared" si="60"/>
        <v>0.23308270676691728</v>
      </c>
      <c r="I428" s="107">
        <v>39</v>
      </c>
      <c r="J428" s="107">
        <v>198</v>
      </c>
      <c r="K428" s="107">
        <f t="shared" si="61"/>
        <v>0.19696969696969696</v>
      </c>
      <c r="L428" s="107">
        <v>13</v>
      </c>
      <c r="M428" s="107">
        <v>134</v>
      </c>
      <c r="N428" s="107">
        <f t="shared" si="62"/>
        <v>9.7014925373134331E-2</v>
      </c>
      <c r="O428" s="107"/>
      <c r="P428" s="107"/>
      <c r="Q428" s="107"/>
      <c r="R428" s="344"/>
    </row>
    <row r="429" spans="2:18">
      <c r="B429" s="184">
        <v>60</v>
      </c>
      <c r="C429" s="107">
        <v>17</v>
      </c>
      <c r="D429" s="107">
        <v>86</v>
      </c>
      <c r="E429" s="107">
        <f t="shared" si="59"/>
        <v>0.19767441860465115</v>
      </c>
      <c r="F429" s="107">
        <v>28</v>
      </c>
      <c r="G429" s="107">
        <v>108</v>
      </c>
      <c r="H429" s="107">
        <f t="shared" si="60"/>
        <v>0.25925925925925924</v>
      </c>
      <c r="I429" s="107">
        <v>37</v>
      </c>
      <c r="J429" s="107">
        <v>159</v>
      </c>
      <c r="K429" s="107">
        <f t="shared" si="61"/>
        <v>0.23270440251572327</v>
      </c>
      <c r="L429" s="107">
        <v>14</v>
      </c>
      <c r="M429" s="107">
        <v>123</v>
      </c>
      <c r="N429" s="107">
        <f t="shared" si="62"/>
        <v>0.11382113821138211</v>
      </c>
      <c r="O429" s="107"/>
      <c r="P429" s="107"/>
      <c r="Q429" s="107"/>
      <c r="R429" s="344"/>
    </row>
    <row r="430" spans="2:18">
      <c r="B430" s="184">
        <v>61</v>
      </c>
      <c r="C430" s="107">
        <v>10</v>
      </c>
      <c r="D430" s="107">
        <v>82</v>
      </c>
      <c r="E430" s="107">
        <f t="shared" si="59"/>
        <v>0.12195121951219512</v>
      </c>
      <c r="F430" s="107">
        <v>13</v>
      </c>
      <c r="G430" s="107">
        <v>56</v>
      </c>
      <c r="H430" s="107">
        <f t="shared" si="60"/>
        <v>0.23214285714285715</v>
      </c>
      <c r="I430" s="107">
        <v>11</v>
      </c>
      <c r="J430" s="107">
        <v>60</v>
      </c>
      <c r="K430" s="107">
        <f t="shared" si="61"/>
        <v>0.18333333333333332</v>
      </c>
      <c r="L430" s="107">
        <v>9</v>
      </c>
      <c r="M430" s="107">
        <v>115</v>
      </c>
      <c r="N430" s="107">
        <f t="shared" si="62"/>
        <v>7.8260869565217397E-2</v>
      </c>
      <c r="O430" s="107"/>
      <c r="P430" s="107"/>
      <c r="Q430" s="107"/>
      <c r="R430" s="344"/>
    </row>
    <row r="431" spans="2:18">
      <c r="B431" s="184">
        <v>62</v>
      </c>
      <c r="C431" s="107">
        <v>11</v>
      </c>
      <c r="D431" s="107">
        <v>81</v>
      </c>
      <c r="E431" s="107">
        <f t="shared" si="59"/>
        <v>0.13580246913580246</v>
      </c>
      <c r="F431" s="107">
        <v>16</v>
      </c>
      <c r="G431" s="107">
        <v>58</v>
      </c>
      <c r="H431" s="107">
        <f t="shared" si="60"/>
        <v>0.27586206896551724</v>
      </c>
      <c r="I431" s="107">
        <v>9</v>
      </c>
      <c r="J431" s="107">
        <v>39</v>
      </c>
      <c r="K431" s="107">
        <f t="shared" si="61"/>
        <v>0.23076923076923078</v>
      </c>
      <c r="L431" s="107">
        <v>14</v>
      </c>
      <c r="M431" s="107">
        <v>116</v>
      </c>
      <c r="N431" s="107">
        <f t="shared" si="62"/>
        <v>0.1206896551724138</v>
      </c>
      <c r="O431" s="107"/>
      <c r="P431" s="107"/>
      <c r="Q431" s="107"/>
      <c r="R431" s="344"/>
    </row>
    <row r="432" spans="2:18">
      <c r="B432" s="184">
        <v>63</v>
      </c>
      <c r="C432" s="107">
        <v>11</v>
      </c>
      <c r="D432" s="107">
        <v>91</v>
      </c>
      <c r="E432" s="107">
        <f t="shared" si="59"/>
        <v>0.12087912087912088</v>
      </c>
      <c r="F432" s="107">
        <v>11</v>
      </c>
      <c r="G432" s="107">
        <v>155</v>
      </c>
      <c r="H432" s="107">
        <f t="shared" si="60"/>
        <v>7.0967741935483872E-2</v>
      </c>
      <c r="I432" s="107">
        <v>15</v>
      </c>
      <c r="J432" s="107">
        <v>77</v>
      </c>
      <c r="K432" s="107">
        <f t="shared" si="61"/>
        <v>0.19480519480519481</v>
      </c>
      <c r="L432" s="107">
        <v>9</v>
      </c>
      <c r="M432" s="107">
        <v>88</v>
      </c>
      <c r="N432" s="107">
        <f t="shared" si="62"/>
        <v>0.10227272727272728</v>
      </c>
      <c r="O432" s="107"/>
      <c r="P432" s="107"/>
      <c r="Q432" s="107"/>
      <c r="R432" s="344"/>
    </row>
    <row r="433" spans="2:18">
      <c r="B433" s="184">
        <v>64</v>
      </c>
      <c r="C433" s="107">
        <v>6</v>
      </c>
      <c r="D433" s="107">
        <v>75</v>
      </c>
      <c r="E433" s="107">
        <f t="shared" si="59"/>
        <v>0.08</v>
      </c>
      <c r="F433" s="107">
        <v>18</v>
      </c>
      <c r="G433" s="107">
        <v>69</v>
      </c>
      <c r="H433" s="107">
        <f t="shared" si="60"/>
        <v>0.2608695652173913</v>
      </c>
      <c r="I433" s="107">
        <v>21</v>
      </c>
      <c r="J433" s="107">
        <v>46</v>
      </c>
      <c r="K433" s="107">
        <f t="shared" si="61"/>
        <v>0.45652173913043476</v>
      </c>
      <c r="L433" s="107">
        <v>14</v>
      </c>
      <c r="M433" s="107">
        <v>126</v>
      </c>
      <c r="N433" s="107">
        <f t="shared" si="62"/>
        <v>0.1111111111111111</v>
      </c>
      <c r="O433" s="107"/>
      <c r="P433" s="107"/>
      <c r="Q433" s="107"/>
      <c r="R433" s="344"/>
    </row>
    <row r="434" spans="2:18">
      <c r="B434" s="184">
        <v>65</v>
      </c>
      <c r="C434" s="107">
        <v>4</v>
      </c>
      <c r="D434" s="107">
        <v>85</v>
      </c>
      <c r="E434" s="107">
        <f t="shared" ref="E434:E465" si="63">C434/D434</f>
        <v>4.7058823529411764E-2</v>
      </c>
      <c r="F434" s="107">
        <v>26</v>
      </c>
      <c r="G434" s="107">
        <v>67</v>
      </c>
      <c r="H434" s="107">
        <f t="shared" ref="H434:H451" si="64">F434/G434</f>
        <v>0.38805970149253732</v>
      </c>
      <c r="I434" s="107">
        <v>18</v>
      </c>
      <c r="J434" s="107">
        <v>50</v>
      </c>
      <c r="K434" s="107">
        <f t="shared" ref="K434:K465" si="65">I434/J434</f>
        <v>0.36</v>
      </c>
      <c r="L434" s="107">
        <v>19</v>
      </c>
      <c r="M434" s="107">
        <v>113</v>
      </c>
      <c r="N434" s="107">
        <f t="shared" ref="N434:N461" si="66">L434/M434</f>
        <v>0.16814159292035399</v>
      </c>
      <c r="O434" s="107"/>
      <c r="P434" s="107"/>
      <c r="Q434" s="107"/>
      <c r="R434" s="344"/>
    </row>
    <row r="435" spans="2:18">
      <c r="B435" s="184">
        <v>66</v>
      </c>
      <c r="C435" s="107">
        <v>16</v>
      </c>
      <c r="D435" s="107">
        <v>77</v>
      </c>
      <c r="E435" s="107">
        <f t="shared" si="63"/>
        <v>0.20779220779220781</v>
      </c>
      <c r="F435" s="107">
        <v>31</v>
      </c>
      <c r="G435" s="107">
        <v>73</v>
      </c>
      <c r="H435" s="107">
        <f t="shared" si="64"/>
        <v>0.42465753424657532</v>
      </c>
      <c r="I435" s="107">
        <v>16</v>
      </c>
      <c r="J435" s="107">
        <v>87</v>
      </c>
      <c r="K435" s="107">
        <f t="shared" si="65"/>
        <v>0.18390804597701149</v>
      </c>
      <c r="L435" s="107">
        <v>13</v>
      </c>
      <c r="M435" s="107">
        <v>77</v>
      </c>
      <c r="N435" s="107">
        <f t="shared" si="66"/>
        <v>0.16883116883116883</v>
      </c>
      <c r="O435" s="107"/>
      <c r="P435" s="107"/>
      <c r="Q435" s="107"/>
      <c r="R435" s="344"/>
    </row>
    <row r="436" spans="2:18">
      <c r="B436" s="184">
        <v>67</v>
      </c>
      <c r="C436" s="107">
        <v>10</v>
      </c>
      <c r="D436" s="107">
        <v>59</v>
      </c>
      <c r="E436" s="107">
        <f t="shared" si="63"/>
        <v>0.16949152542372881</v>
      </c>
      <c r="F436" s="107">
        <v>17</v>
      </c>
      <c r="G436" s="107">
        <v>92</v>
      </c>
      <c r="H436" s="107">
        <f t="shared" si="64"/>
        <v>0.18478260869565216</v>
      </c>
      <c r="I436" s="107">
        <v>13</v>
      </c>
      <c r="J436" s="107">
        <v>61</v>
      </c>
      <c r="K436" s="107">
        <f t="shared" si="65"/>
        <v>0.21311475409836064</v>
      </c>
      <c r="L436" s="107">
        <v>14</v>
      </c>
      <c r="M436" s="107">
        <v>116</v>
      </c>
      <c r="N436" s="107">
        <f t="shared" si="66"/>
        <v>0.1206896551724138</v>
      </c>
      <c r="O436" s="107"/>
      <c r="P436" s="107"/>
      <c r="Q436" s="107"/>
      <c r="R436" s="344"/>
    </row>
    <row r="437" spans="2:18">
      <c r="B437" s="184">
        <v>68</v>
      </c>
      <c r="C437" s="107">
        <v>17</v>
      </c>
      <c r="D437" s="107">
        <v>88</v>
      </c>
      <c r="E437" s="107">
        <f t="shared" si="63"/>
        <v>0.19318181818181818</v>
      </c>
      <c r="F437" s="107">
        <v>15</v>
      </c>
      <c r="G437" s="107">
        <v>56</v>
      </c>
      <c r="H437" s="107">
        <f t="shared" si="64"/>
        <v>0.26785714285714285</v>
      </c>
      <c r="I437" s="107">
        <v>18</v>
      </c>
      <c r="J437" s="107">
        <v>53</v>
      </c>
      <c r="K437" s="107">
        <f t="shared" si="65"/>
        <v>0.33962264150943394</v>
      </c>
      <c r="L437" s="107">
        <v>7</v>
      </c>
      <c r="M437" s="107">
        <v>98</v>
      </c>
      <c r="N437" s="107">
        <f t="shared" si="66"/>
        <v>7.1428571428571425E-2</v>
      </c>
      <c r="O437" s="107"/>
      <c r="P437" s="107"/>
      <c r="Q437" s="107"/>
      <c r="R437" s="344"/>
    </row>
    <row r="438" spans="2:18">
      <c r="B438" s="184">
        <v>69</v>
      </c>
      <c r="C438" s="107">
        <v>22</v>
      </c>
      <c r="D438" s="107">
        <v>96</v>
      </c>
      <c r="E438" s="107">
        <f t="shared" si="63"/>
        <v>0.22916666666666666</v>
      </c>
      <c r="F438" s="107">
        <v>16</v>
      </c>
      <c r="G438" s="107">
        <v>99</v>
      </c>
      <c r="H438" s="107">
        <f t="shared" si="64"/>
        <v>0.16161616161616163</v>
      </c>
      <c r="I438" s="107">
        <v>19</v>
      </c>
      <c r="J438" s="107">
        <v>32</v>
      </c>
      <c r="K438" s="107">
        <f t="shared" si="65"/>
        <v>0.59375</v>
      </c>
      <c r="L438" s="107">
        <v>14</v>
      </c>
      <c r="M438" s="107">
        <v>141</v>
      </c>
      <c r="N438" s="107">
        <f t="shared" si="66"/>
        <v>9.9290780141843976E-2</v>
      </c>
      <c r="O438" s="107"/>
      <c r="P438" s="107"/>
      <c r="Q438" s="107"/>
      <c r="R438" s="344"/>
    </row>
    <row r="439" spans="2:18">
      <c r="B439" s="184">
        <v>70</v>
      </c>
      <c r="C439" s="107">
        <v>4</v>
      </c>
      <c r="D439" s="107">
        <v>63</v>
      </c>
      <c r="E439" s="107">
        <f t="shared" si="63"/>
        <v>6.3492063492063489E-2</v>
      </c>
      <c r="F439" s="107">
        <v>26</v>
      </c>
      <c r="G439" s="107">
        <v>125</v>
      </c>
      <c r="H439" s="107">
        <f t="shared" si="64"/>
        <v>0.20799999999999999</v>
      </c>
      <c r="I439" s="107">
        <v>26</v>
      </c>
      <c r="J439" s="107">
        <v>88</v>
      </c>
      <c r="K439" s="107">
        <f t="shared" si="65"/>
        <v>0.29545454545454547</v>
      </c>
      <c r="L439" s="107">
        <v>7</v>
      </c>
      <c r="M439" s="107">
        <v>124</v>
      </c>
      <c r="N439" s="107">
        <f t="shared" si="66"/>
        <v>5.6451612903225805E-2</v>
      </c>
      <c r="O439" s="107"/>
      <c r="P439" s="107"/>
      <c r="Q439" s="107"/>
      <c r="R439" s="344"/>
    </row>
    <row r="440" spans="2:18">
      <c r="B440" s="184">
        <v>71</v>
      </c>
      <c r="C440" s="107">
        <v>4</v>
      </c>
      <c r="D440" s="107">
        <v>38</v>
      </c>
      <c r="E440" s="107">
        <f t="shared" si="63"/>
        <v>0.10526315789473684</v>
      </c>
      <c r="F440" s="107">
        <v>18</v>
      </c>
      <c r="G440" s="107">
        <v>64</v>
      </c>
      <c r="H440" s="107">
        <f t="shared" si="64"/>
        <v>0.28125</v>
      </c>
      <c r="I440" s="107">
        <v>26</v>
      </c>
      <c r="J440" s="107">
        <v>81</v>
      </c>
      <c r="K440" s="107">
        <f t="shared" si="65"/>
        <v>0.32098765432098764</v>
      </c>
      <c r="L440" s="107">
        <v>14</v>
      </c>
      <c r="M440" s="107">
        <v>103</v>
      </c>
      <c r="N440" s="107">
        <f t="shared" si="66"/>
        <v>0.13592233009708737</v>
      </c>
      <c r="O440" s="107"/>
      <c r="P440" s="107"/>
      <c r="Q440" s="107"/>
      <c r="R440" s="344"/>
    </row>
    <row r="441" spans="2:18">
      <c r="B441" s="184">
        <v>72</v>
      </c>
      <c r="C441" s="107">
        <v>11</v>
      </c>
      <c r="D441" s="107">
        <v>68</v>
      </c>
      <c r="E441" s="107">
        <f t="shared" si="63"/>
        <v>0.16176470588235295</v>
      </c>
      <c r="F441" s="107">
        <v>13</v>
      </c>
      <c r="G441" s="107">
        <v>81</v>
      </c>
      <c r="H441" s="107">
        <f t="shared" si="64"/>
        <v>0.16049382716049382</v>
      </c>
      <c r="I441" s="107">
        <v>14</v>
      </c>
      <c r="J441" s="107">
        <v>55</v>
      </c>
      <c r="K441" s="107">
        <f t="shared" si="65"/>
        <v>0.25454545454545452</v>
      </c>
      <c r="L441" s="107">
        <v>9</v>
      </c>
      <c r="M441" s="107">
        <v>116</v>
      </c>
      <c r="N441" s="107">
        <f t="shared" si="66"/>
        <v>7.7586206896551727E-2</v>
      </c>
      <c r="O441" s="107"/>
      <c r="P441" s="107"/>
      <c r="Q441" s="107"/>
      <c r="R441" s="344"/>
    </row>
    <row r="442" spans="2:18">
      <c r="B442" s="184">
        <v>73</v>
      </c>
      <c r="C442" s="107">
        <v>6</v>
      </c>
      <c r="D442" s="107">
        <v>97</v>
      </c>
      <c r="E442" s="107">
        <f t="shared" si="63"/>
        <v>6.1855670103092786E-2</v>
      </c>
      <c r="F442" s="107">
        <v>15</v>
      </c>
      <c r="G442" s="107">
        <v>92</v>
      </c>
      <c r="H442" s="107">
        <f t="shared" si="64"/>
        <v>0.16304347826086957</v>
      </c>
      <c r="I442" s="107">
        <v>31</v>
      </c>
      <c r="J442" s="107">
        <v>66</v>
      </c>
      <c r="K442" s="107">
        <f t="shared" si="65"/>
        <v>0.46969696969696972</v>
      </c>
      <c r="L442" s="107">
        <v>7</v>
      </c>
      <c r="M442" s="107">
        <v>60</v>
      </c>
      <c r="N442" s="107">
        <f t="shared" si="66"/>
        <v>0.11666666666666667</v>
      </c>
      <c r="O442" s="107"/>
      <c r="P442" s="107"/>
      <c r="Q442" s="107"/>
      <c r="R442" s="344"/>
    </row>
    <row r="443" spans="2:18">
      <c r="B443" s="184">
        <v>74</v>
      </c>
      <c r="C443" s="107">
        <v>10</v>
      </c>
      <c r="D443" s="107">
        <v>69</v>
      </c>
      <c r="E443" s="107">
        <f t="shared" si="63"/>
        <v>0.14492753623188406</v>
      </c>
      <c r="F443" s="107">
        <v>11</v>
      </c>
      <c r="G443" s="107">
        <v>76</v>
      </c>
      <c r="H443" s="107">
        <f t="shared" si="64"/>
        <v>0.14473684210526316</v>
      </c>
      <c r="I443" s="107">
        <v>26</v>
      </c>
      <c r="J443" s="107">
        <v>67</v>
      </c>
      <c r="K443" s="107">
        <f t="shared" si="65"/>
        <v>0.38805970149253732</v>
      </c>
      <c r="L443" s="107">
        <v>13</v>
      </c>
      <c r="M443" s="107">
        <v>96</v>
      </c>
      <c r="N443" s="107">
        <f t="shared" si="66"/>
        <v>0.13541666666666666</v>
      </c>
      <c r="O443" s="107"/>
      <c r="P443" s="107"/>
      <c r="Q443" s="107"/>
      <c r="R443" s="344"/>
    </row>
    <row r="444" spans="2:18">
      <c r="B444" s="184">
        <v>75</v>
      </c>
      <c r="C444" s="107">
        <v>6</v>
      </c>
      <c r="D444" s="107">
        <v>59</v>
      </c>
      <c r="E444" s="107">
        <f t="shared" si="63"/>
        <v>0.10169491525423729</v>
      </c>
      <c r="F444" s="107">
        <v>20</v>
      </c>
      <c r="G444" s="107">
        <v>96</v>
      </c>
      <c r="H444" s="107">
        <f t="shared" si="64"/>
        <v>0.20833333333333334</v>
      </c>
      <c r="I444" s="107">
        <v>19</v>
      </c>
      <c r="J444" s="107">
        <v>73</v>
      </c>
      <c r="K444" s="107">
        <f t="shared" si="65"/>
        <v>0.26027397260273971</v>
      </c>
      <c r="L444" s="107">
        <v>13</v>
      </c>
      <c r="M444" s="107">
        <v>109</v>
      </c>
      <c r="N444" s="107">
        <f t="shared" si="66"/>
        <v>0.11926605504587157</v>
      </c>
      <c r="O444" s="107"/>
      <c r="P444" s="107"/>
      <c r="Q444" s="107"/>
      <c r="R444" s="344"/>
    </row>
    <row r="445" spans="2:18">
      <c r="B445" s="184">
        <v>76</v>
      </c>
      <c r="C445" s="107">
        <v>10</v>
      </c>
      <c r="D445" s="107">
        <v>82</v>
      </c>
      <c r="E445" s="107">
        <f t="shared" si="63"/>
        <v>0.12195121951219512</v>
      </c>
      <c r="F445" s="107">
        <v>21</v>
      </c>
      <c r="G445" s="107">
        <v>95</v>
      </c>
      <c r="H445" s="107">
        <f t="shared" si="64"/>
        <v>0.22105263157894736</v>
      </c>
      <c r="I445" s="107">
        <v>26</v>
      </c>
      <c r="J445" s="107">
        <v>100</v>
      </c>
      <c r="K445" s="107">
        <f t="shared" si="65"/>
        <v>0.26</v>
      </c>
      <c r="L445" s="107">
        <v>14</v>
      </c>
      <c r="M445" s="107">
        <v>127</v>
      </c>
      <c r="N445" s="107">
        <f t="shared" si="66"/>
        <v>0.11023622047244094</v>
      </c>
      <c r="O445" s="107"/>
      <c r="P445" s="107"/>
      <c r="Q445" s="107"/>
      <c r="R445" s="344"/>
    </row>
    <row r="446" spans="2:18">
      <c r="B446" s="184">
        <v>77</v>
      </c>
      <c r="C446" s="107">
        <v>4</v>
      </c>
      <c r="D446" s="107">
        <v>57</v>
      </c>
      <c r="E446" s="107">
        <f t="shared" si="63"/>
        <v>7.0175438596491224E-2</v>
      </c>
      <c r="F446" s="107">
        <v>26</v>
      </c>
      <c r="G446" s="107">
        <v>119</v>
      </c>
      <c r="H446" s="107">
        <f t="shared" si="64"/>
        <v>0.21848739495798319</v>
      </c>
      <c r="I446" s="107">
        <v>21</v>
      </c>
      <c r="J446" s="107">
        <v>83</v>
      </c>
      <c r="K446" s="107">
        <f t="shared" si="65"/>
        <v>0.25301204819277107</v>
      </c>
      <c r="L446" s="107">
        <v>9</v>
      </c>
      <c r="M446" s="107">
        <v>111</v>
      </c>
      <c r="N446" s="107">
        <f t="shared" si="66"/>
        <v>8.1081081081081086E-2</v>
      </c>
      <c r="O446" s="107"/>
      <c r="P446" s="107"/>
      <c r="Q446" s="107"/>
      <c r="R446" s="344"/>
    </row>
    <row r="447" spans="2:18">
      <c r="B447" s="184">
        <v>78</v>
      </c>
      <c r="C447" s="107">
        <v>10</v>
      </c>
      <c r="D447" s="107">
        <v>93</v>
      </c>
      <c r="E447" s="107">
        <f t="shared" si="63"/>
        <v>0.10752688172043011</v>
      </c>
      <c r="F447" s="107">
        <v>23</v>
      </c>
      <c r="G447" s="107">
        <v>83</v>
      </c>
      <c r="H447" s="107">
        <f t="shared" si="64"/>
        <v>0.27710843373493976</v>
      </c>
      <c r="I447" s="107">
        <v>13</v>
      </c>
      <c r="J447" s="107">
        <v>71</v>
      </c>
      <c r="K447" s="107">
        <f t="shared" si="65"/>
        <v>0.18309859154929578</v>
      </c>
      <c r="L447" s="107">
        <v>13</v>
      </c>
      <c r="M447" s="107">
        <v>91</v>
      </c>
      <c r="N447" s="107">
        <f t="shared" si="66"/>
        <v>0.14285714285714285</v>
      </c>
      <c r="O447" s="107"/>
      <c r="P447" s="107"/>
      <c r="Q447" s="107"/>
      <c r="R447" s="344"/>
    </row>
    <row r="448" spans="2:18">
      <c r="B448" s="184">
        <v>79</v>
      </c>
      <c r="C448" s="107">
        <v>4</v>
      </c>
      <c r="D448" s="107">
        <v>114</v>
      </c>
      <c r="E448" s="107">
        <f t="shared" si="63"/>
        <v>3.5087719298245612E-2</v>
      </c>
      <c r="F448" s="107">
        <v>18</v>
      </c>
      <c r="G448" s="107">
        <v>79</v>
      </c>
      <c r="H448" s="107">
        <f t="shared" si="64"/>
        <v>0.22784810126582278</v>
      </c>
      <c r="I448" s="107">
        <v>15</v>
      </c>
      <c r="J448" s="107">
        <v>76</v>
      </c>
      <c r="K448" s="107">
        <f t="shared" si="65"/>
        <v>0.19736842105263158</v>
      </c>
      <c r="L448" s="107">
        <v>13</v>
      </c>
      <c r="M448" s="107">
        <v>93</v>
      </c>
      <c r="N448" s="107">
        <f t="shared" si="66"/>
        <v>0.13978494623655913</v>
      </c>
      <c r="O448" s="107"/>
      <c r="P448" s="107"/>
      <c r="Q448" s="107"/>
      <c r="R448" s="344"/>
    </row>
    <row r="449" spans="2:18">
      <c r="B449" s="184">
        <v>80</v>
      </c>
      <c r="C449" s="107">
        <v>6</v>
      </c>
      <c r="D449" s="107">
        <v>88</v>
      </c>
      <c r="E449" s="107">
        <f t="shared" si="63"/>
        <v>6.8181818181818177E-2</v>
      </c>
      <c r="F449" s="107">
        <v>7</v>
      </c>
      <c r="G449" s="107">
        <v>73</v>
      </c>
      <c r="H449" s="107">
        <f t="shared" si="64"/>
        <v>9.5890410958904104E-2</v>
      </c>
      <c r="I449" s="107">
        <v>26</v>
      </c>
      <c r="J449" s="107">
        <v>118</v>
      </c>
      <c r="K449" s="107">
        <f t="shared" si="65"/>
        <v>0.22033898305084745</v>
      </c>
      <c r="L449" s="107">
        <v>14</v>
      </c>
      <c r="M449" s="107">
        <v>133</v>
      </c>
      <c r="N449" s="107">
        <f t="shared" si="66"/>
        <v>0.10526315789473684</v>
      </c>
      <c r="O449" s="107"/>
      <c r="P449" s="107"/>
      <c r="Q449" s="107"/>
      <c r="R449" s="344"/>
    </row>
    <row r="450" spans="2:18">
      <c r="B450" s="184"/>
      <c r="C450" s="107">
        <v>6</v>
      </c>
      <c r="D450" s="107">
        <v>91</v>
      </c>
      <c r="E450" s="107">
        <f t="shared" si="63"/>
        <v>6.5934065934065936E-2</v>
      </c>
      <c r="F450" s="107">
        <v>14</v>
      </c>
      <c r="G450" s="107">
        <v>76</v>
      </c>
      <c r="H450" s="107">
        <f t="shared" si="64"/>
        <v>0.18421052631578946</v>
      </c>
      <c r="I450" s="107">
        <v>16</v>
      </c>
      <c r="J450" s="107">
        <v>79</v>
      </c>
      <c r="K450" s="107">
        <f t="shared" si="65"/>
        <v>0.20253164556962025</v>
      </c>
      <c r="L450" s="107">
        <v>7</v>
      </c>
      <c r="M450" s="107">
        <v>135</v>
      </c>
      <c r="N450" s="107">
        <f t="shared" si="66"/>
        <v>5.185185185185185E-2</v>
      </c>
      <c r="O450" s="107"/>
      <c r="P450" s="107"/>
      <c r="Q450" s="107"/>
      <c r="R450" s="344"/>
    </row>
    <row r="451" spans="2:18">
      <c r="B451" s="184"/>
      <c r="C451" s="107">
        <v>4</v>
      </c>
      <c r="D451" s="107">
        <v>64</v>
      </c>
      <c r="E451" s="107">
        <f t="shared" si="63"/>
        <v>6.25E-2</v>
      </c>
      <c r="F451" s="107">
        <v>31</v>
      </c>
      <c r="G451" s="107">
        <v>69</v>
      </c>
      <c r="H451" s="107">
        <f t="shared" si="64"/>
        <v>0.44927536231884058</v>
      </c>
      <c r="I451" s="107">
        <v>26</v>
      </c>
      <c r="J451" s="107">
        <v>74</v>
      </c>
      <c r="K451" s="107">
        <f t="shared" si="65"/>
        <v>0.35135135135135137</v>
      </c>
      <c r="L451" s="107">
        <v>13</v>
      </c>
      <c r="M451" s="107">
        <v>122</v>
      </c>
      <c r="N451" s="107">
        <f t="shared" si="66"/>
        <v>0.10655737704918032</v>
      </c>
      <c r="O451" s="107"/>
      <c r="P451" s="107"/>
      <c r="Q451" s="107"/>
      <c r="R451" s="344"/>
    </row>
    <row r="452" spans="2:18">
      <c r="B452" s="184"/>
      <c r="C452" s="107">
        <v>4</v>
      </c>
      <c r="D452" s="107">
        <v>81</v>
      </c>
      <c r="E452" s="107">
        <f t="shared" si="63"/>
        <v>4.9382716049382713E-2</v>
      </c>
      <c r="F452" s="107"/>
      <c r="G452" s="107"/>
      <c r="H452" s="107"/>
      <c r="I452" s="107">
        <v>23</v>
      </c>
      <c r="J452" s="107">
        <v>69</v>
      </c>
      <c r="K452" s="107">
        <f t="shared" si="65"/>
        <v>0.33333333333333331</v>
      </c>
      <c r="L452" s="107">
        <v>13</v>
      </c>
      <c r="M452" s="107">
        <v>113</v>
      </c>
      <c r="N452" s="107">
        <f t="shared" si="66"/>
        <v>0.11504424778761062</v>
      </c>
      <c r="O452" s="107"/>
      <c r="P452" s="107"/>
      <c r="Q452" s="107"/>
      <c r="R452" s="344"/>
    </row>
    <row r="453" spans="2:18">
      <c r="B453" s="184"/>
      <c r="C453" s="107">
        <v>10</v>
      </c>
      <c r="D453" s="107">
        <v>80</v>
      </c>
      <c r="E453" s="107">
        <f t="shared" si="63"/>
        <v>0.125</v>
      </c>
      <c r="F453" s="107"/>
      <c r="G453" s="107"/>
      <c r="H453" s="107"/>
      <c r="I453" s="107">
        <v>28</v>
      </c>
      <c r="J453" s="107">
        <v>79</v>
      </c>
      <c r="K453" s="107">
        <f t="shared" si="65"/>
        <v>0.35443037974683544</v>
      </c>
      <c r="L453" s="107">
        <v>7</v>
      </c>
      <c r="M453" s="107">
        <v>81</v>
      </c>
      <c r="N453" s="107">
        <f t="shared" si="66"/>
        <v>8.6419753086419748E-2</v>
      </c>
      <c r="O453" s="107"/>
      <c r="P453" s="107"/>
      <c r="Q453" s="107"/>
      <c r="R453" s="344"/>
    </row>
    <row r="454" spans="2:18">
      <c r="B454" s="184"/>
      <c r="C454" s="107">
        <v>11</v>
      </c>
      <c r="D454" s="107">
        <v>70</v>
      </c>
      <c r="E454" s="107">
        <f t="shared" si="63"/>
        <v>0.15714285714285714</v>
      </c>
      <c r="F454" s="107"/>
      <c r="G454" s="107"/>
      <c r="H454" s="107"/>
      <c r="I454" s="107">
        <v>26</v>
      </c>
      <c r="J454" s="107">
        <v>80</v>
      </c>
      <c r="K454" s="107">
        <f t="shared" si="65"/>
        <v>0.32500000000000001</v>
      </c>
      <c r="L454" s="107">
        <v>14</v>
      </c>
      <c r="M454" s="107">
        <v>85</v>
      </c>
      <c r="N454" s="107">
        <f t="shared" si="66"/>
        <v>0.16470588235294117</v>
      </c>
      <c r="O454" s="107"/>
      <c r="P454" s="107"/>
      <c r="Q454" s="107"/>
      <c r="R454" s="344"/>
    </row>
    <row r="455" spans="2:18">
      <c r="B455" s="184"/>
      <c r="C455" s="107">
        <v>10</v>
      </c>
      <c r="D455" s="107">
        <v>90</v>
      </c>
      <c r="E455" s="107">
        <f t="shared" si="63"/>
        <v>0.1111111111111111</v>
      </c>
      <c r="F455" s="107"/>
      <c r="G455" s="107"/>
      <c r="H455" s="107"/>
      <c r="I455" s="107">
        <v>26</v>
      </c>
      <c r="J455" s="107">
        <v>95</v>
      </c>
      <c r="K455" s="107">
        <f t="shared" si="65"/>
        <v>0.27368421052631581</v>
      </c>
      <c r="L455" s="107">
        <v>7</v>
      </c>
      <c r="M455" s="107">
        <v>136</v>
      </c>
      <c r="N455" s="107">
        <f t="shared" si="66"/>
        <v>5.1470588235294115E-2</v>
      </c>
      <c r="O455" s="107"/>
      <c r="P455" s="107"/>
      <c r="Q455" s="107"/>
      <c r="R455" s="344"/>
    </row>
    <row r="456" spans="2:18">
      <c r="B456" s="184"/>
      <c r="C456" s="107">
        <v>6</v>
      </c>
      <c r="D456" s="107">
        <v>98</v>
      </c>
      <c r="E456" s="107">
        <f t="shared" si="63"/>
        <v>6.1224489795918366E-2</v>
      </c>
      <c r="F456" s="107"/>
      <c r="G456" s="107"/>
      <c r="H456" s="107"/>
      <c r="I456" s="107">
        <v>20</v>
      </c>
      <c r="J456" s="107">
        <v>75</v>
      </c>
      <c r="K456" s="107">
        <f t="shared" si="65"/>
        <v>0.26666666666666666</v>
      </c>
      <c r="L456" s="107">
        <v>13</v>
      </c>
      <c r="M456" s="107">
        <v>141</v>
      </c>
      <c r="N456" s="107">
        <f t="shared" si="66"/>
        <v>9.2198581560283682E-2</v>
      </c>
      <c r="O456" s="107"/>
      <c r="P456" s="107"/>
      <c r="Q456" s="107"/>
      <c r="R456" s="344"/>
    </row>
    <row r="457" spans="2:18">
      <c r="B457" s="184"/>
      <c r="C457" s="107">
        <v>11</v>
      </c>
      <c r="D457" s="107">
        <v>80</v>
      </c>
      <c r="E457" s="107">
        <f t="shared" si="63"/>
        <v>0.13750000000000001</v>
      </c>
      <c r="F457" s="107"/>
      <c r="G457" s="107"/>
      <c r="H457" s="107"/>
      <c r="I457" s="107">
        <v>28</v>
      </c>
      <c r="J457" s="107">
        <v>90</v>
      </c>
      <c r="K457" s="107">
        <f t="shared" si="65"/>
        <v>0.31111111111111112</v>
      </c>
      <c r="L457" s="107">
        <v>23</v>
      </c>
      <c r="M457" s="107">
        <v>128</v>
      </c>
      <c r="N457" s="107">
        <f t="shared" si="66"/>
        <v>0.1796875</v>
      </c>
      <c r="O457" s="107"/>
      <c r="P457" s="107"/>
      <c r="Q457" s="107"/>
      <c r="R457" s="344"/>
    </row>
    <row r="458" spans="2:18">
      <c r="B458" s="184"/>
      <c r="C458" s="107">
        <v>4</v>
      </c>
      <c r="D458" s="107">
        <v>82</v>
      </c>
      <c r="E458" s="107">
        <f t="shared" si="63"/>
        <v>4.878048780487805E-2</v>
      </c>
      <c r="F458" s="107"/>
      <c r="G458" s="107"/>
      <c r="H458" s="107"/>
      <c r="I458" s="107">
        <v>19</v>
      </c>
      <c r="J458" s="107">
        <v>97</v>
      </c>
      <c r="K458" s="107">
        <f t="shared" si="65"/>
        <v>0.19587628865979381</v>
      </c>
      <c r="L458" s="107">
        <v>14</v>
      </c>
      <c r="M458" s="107">
        <v>112</v>
      </c>
      <c r="N458" s="107">
        <f t="shared" si="66"/>
        <v>0.125</v>
      </c>
      <c r="O458" s="107"/>
      <c r="P458" s="107"/>
      <c r="Q458" s="107"/>
      <c r="R458" s="344"/>
    </row>
    <row r="459" spans="2:18">
      <c r="B459" s="184"/>
      <c r="C459" s="107">
        <v>16</v>
      </c>
      <c r="D459" s="107">
        <v>90</v>
      </c>
      <c r="E459" s="107">
        <f t="shared" si="63"/>
        <v>0.17777777777777778</v>
      </c>
      <c r="F459" s="107"/>
      <c r="G459" s="107"/>
      <c r="H459" s="107"/>
      <c r="I459" s="107">
        <v>14</v>
      </c>
      <c r="J459" s="107">
        <v>90</v>
      </c>
      <c r="K459" s="107">
        <f t="shared" si="65"/>
        <v>0.15555555555555556</v>
      </c>
      <c r="L459" s="107">
        <v>9</v>
      </c>
      <c r="M459" s="107">
        <v>156</v>
      </c>
      <c r="N459" s="107">
        <f t="shared" si="66"/>
        <v>5.7692307692307696E-2</v>
      </c>
      <c r="O459" s="107"/>
      <c r="P459" s="107"/>
      <c r="Q459" s="107"/>
      <c r="R459" s="344"/>
    </row>
    <row r="460" spans="2:18">
      <c r="B460" s="184"/>
      <c r="C460" s="107">
        <v>6</v>
      </c>
      <c r="D460" s="107">
        <v>88</v>
      </c>
      <c r="E460" s="107">
        <f t="shared" si="63"/>
        <v>6.8181818181818177E-2</v>
      </c>
      <c r="F460" s="107"/>
      <c r="G460" s="107"/>
      <c r="H460" s="107"/>
      <c r="I460" s="107">
        <v>9</v>
      </c>
      <c r="J460" s="107">
        <v>85</v>
      </c>
      <c r="K460" s="107">
        <f t="shared" si="65"/>
        <v>0.10588235294117647</v>
      </c>
      <c r="L460" s="107">
        <v>9</v>
      </c>
      <c r="M460" s="107">
        <v>121</v>
      </c>
      <c r="N460" s="107">
        <f t="shared" si="66"/>
        <v>7.43801652892562E-2</v>
      </c>
      <c r="O460" s="107"/>
      <c r="P460" s="107"/>
      <c r="Q460" s="107"/>
      <c r="R460" s="344"/>
    </row>
    <row r="461" spans="2:18">
      <c r="B461" s="184"/>
      <c r="C461" s="107">
        <v>6</v>
      </c>
      <c r="D461" s="107">
        <v>66</v>
      </c>
      <c r="E461" s="107">
        <f t="shared" si="63"/>
        <v>9.0909090909090912E-2</v>
      </c>
      <c r="F461" s="107"/>
      <c r="G461" s="107"/>
      <c r="H461" s="107"/>
      <c r="I461" s="107">
        <v>23</v>
      </c>
      <c r="J461" s="107">
        <v>79</v>
      </c>
      <c r="K461" s="107">
        <f t="shared" si="65"/>
        <v>0.29113924050632911</v>
      </c>
      <c r="L461" s="107">
        <v>7</v>
      </c>
      <c r="M461" s="107">
        <v>119</v>
      </c>
      <c r="N461" s="107">
        <f t="shared" si="66"/>
        <v>5.8823529411764705E-2</v>
      </c>
      <c r="O461" s="107"/>
      <c r="P461" s="107"/>
      <c r="Q461" s="107"/>
      <c r="R461" s="344"/>
    </row>
    <row r="462" spans="2:18">
      <c r="B462" s="184"/>
      <c r="C462" s="107">
        <v>11</v>
      </c>
      <c r="D462" s="107">
        <v>74</v>
      </c>
      <c r="E462" s="107">
        <f t="shared" si="63"/>
        <v>0.14864864864864866</v>
      </c>
      <c r="F462" s="107"/>
      <c r="G462" s="107"/>
      <c r="H462" s="107"/>
      <c r="I462" s="107">
        <v>16</v>
      </c>
      <c r="J462" s="107">
        <v>83</v>
      </c>
      <c r="K462" s="107">
        <f t="shared" si="65"/>
        <v>0.19277108433734941</v>
      </c>
      <c r="L462" s="107"/>
      <c r="M462" s="107"/>
      <c r="N462" s="107"/>
      <c r="O462" s="107"/>
      <c r="P462" s="107"/>
      <c r="Q462" s="107"/>
      <c r="R462" s="344"/>
    </row>
    <row r="463" spans="2:18">
      <c r="B463" s="184"/>
      <c r="C463" s="107">
        <v>10</v>
      </c>
      <c r="D463" s="107">
        <v>91</v>
      </c>
      <c r="E463" s="107">
        <f t="shared" si="63"/>
        <v>0.10989010989010989</v>
      </c>
      <c r="F463" s="107"/>
      <c r="G463" s="107"/>
      <c r="H463" s="107"/>
      <c r="I463" s="107">
        <v>11</v>
      </c>
      <c r="J463" s="107">
        <v>87</v>
      </c>
      <c r="K463" s="107">
        <f t="shared" si="65"/>
        <v>0.12643678160919541</v>
      </c>
      <c r="L463" s="107"/>
      <c r="M463" s="107"/>
      <c r="N463" s="107"/>
      <c r="O463" s="107"/>
      <c r="P463" s="107"/>
      <c r="Q463" s="107"/>
      <c r="R463" s="344"/>
    </row>
    <row r="464" spans="2:18">
      <c r="B464" s="184"/>
      <c r="C464" s="107">
        <v>10</v>
      </c>
      <c r="D464" s="107">
        <v>89</v>
      </c>
      <c r="E464" s="107">
        <f t="shared" si="63"/>
        <v>0.11235955056179775</v>
      </c>
      <c r="F464" s="107"/>
      <c r="G464" s="107"/>
      <c r="H464" s="107"/>
      <c r="I464" s="107">
        <v>9</v>
      </c>
      <c r="J464" s="107">
        <v>55</v>
      </c>
      <c r="K464" s="107">
        <f t="shared" si="65"/>
        <v>0.16363636363636364</v>
      </c>
      <c r="L464" s="107"/>
      <c r="M464" s="107"/>
      <c r="N464" s="107"/>
      <c r="O464" s="107"/>
      <c r="P464" s="107"/>
      <c r="Q464" s="107"/>
      <c r="R464" s="344"/>
    </row>
    <row r="465" spans="2:30">
      <c r="B465" s="184"/>
      <c r="C465" s="107">
        <v>4</v>
      </c>
      <c r="D465" s="107">
        <v>57</v>
      </c>
      <c r="E465" s="107">
        <f t="shared" si="63"/>
        <v>7.0175438596491224E-2</v>
      </c>
      <c r="F465" s="107"/>
      <c r="G465" s="107"/>
      <c r="H465" s="107"/>
      <c r="I465" s="107">
        <v>15</v>
      </c>
      <c r="J465" s="107">
        <v>76</v>
      </c>
      <c r="K465" s="107">
        <f t="shared" si="65"/>
        <v>0.19736842105263158</v>
      </c>
      <c r="L465" s="107"/>
      <c r="M465" s="107"/>
      <c r="N465" s="107"/>
      <c r="O465" s="107"/>
      <c r="P465" s="107"/>
      <c r="Q465" s="107"/>
      <c r="R465" s="344"/>
    </row>
    <row r="466" spans="2:30">
      <c r="B466" s="184"/>
      <c r="C466" s="107">
        <v>11</v>
      </c>
      <c r="D466" s="107">
        <v>62</v>
      </c>
      <c r="E466" s="107">
        <f t="shared" ref="E466:E469" si="67">C466/D466</f>
        <v>0.17741935483870969</v>
      </c>
      <c r="F466" s="107"/>
      <c r="G466" s="107"/>
      <c r="H466" s="107"/>
      <c r="I466" s="107">
        <v>13</v>
      </c>
      <c r="J466" s="107">
        <v>77</v>
      </c>
      <c r="K466" s="107">
        <f t="shared" ref="K466:K472" si="68">I466/J466</f>
        <v>0.16883116883116883</v>
      </c>
      <c r="L466" s="107"/>
      <c r="M466" s="107"/>
      <c r="N466" s="107"/>
      <c r="O466" s="107"/>
      <c r="P466" s="107"/>
      <c r="Q466" s="107"/>
      <c r="R466" s="344"/>
    </row>
    <row r="467" spans="2:30">
      <c r="B467" s="184"/>
      <c r="C467" s="107">
        <v>6</v>
      </c>
      <c r="D467" s="107">
        <v>80</v>
      </c>
      <c r="E467" s="107">
        <f t="shared" si="67"/>
        <v>7.4999999999999997E-2</v>
      </c>
      <c r="F467" s="107"/>
      <c r="G467" s="107"/>
      <c r="H467" s="107"/>
      <c r="I467" s="107">
        <v>18</v>
      </c>
      <c r="J467" s="107">
        <v>96</v>
      </c>
      <c r="K467" s="107">
        <f t="shared" si="68"/>
        <v>0.1875</v>
      </c>
      <c r="L467" s="107"/>
      <c r="M467" s="107"/>
      <c r="N467" s="107"/>
      <c r="O467" s="107"/>
      <c r="P467" s="107"/>
      <c r="Q467" s="107"/>
      <c r="R467" s="344"/>
    </row>
    <row r="468" spans="2:30">
      <c r="B468" s="184"/>
      <c r="C468" s="107">
        <v>11</v>
      </c>
      <c r="D468" s="107">
        <v>63</v>
      </c>
      <c r="E468" s="107">
        <f t="shared" si="67"/>
        <v>0.17460317460317459</v>
      </c>
      <c r="F468" s="107"/>
      <c r="G468" s="107"/>
      <c r="H468" s="107"/>
      <c r="I468" s="107">
        <v>7</v>
      </c>
      <c r="J468" s="107">
        <v>78</v>
      </c>
      <c r="K468" s="107">
        <f t="shared" si="68"/>
        <v>8.9743589743589744E-2</v>
      </c>
      <c r="L468" s="107"/>
      <c r="M468" s="107"/>
      <c r="N468" s="107"/>
      <c r="O468" s="107"/>
      <c r="P468" s="107"/>
      <c r="Q468" s="107"/>
      <c r="R468" s="344"/>
    </row>
    <row r="469" spans="2:30">
      <c r="B469" s="184"/>
      <c r="C469" s="107">
        <v>6</v>
      </c>
      <c r="D469" s="107">
        <v>66</v>
      </c>
      <c r="E469" s="107">
        <f t="shared" si="67"/>
        <v>9.0909090909090912E-2</v>
      </c>
      <c r="F469" s="107"/>
      <c r="G469" s="107"/>
      <c r="H469" s="107"/>
      <c r="I469" s="107">
        <v>11</v>
      </c>
      <c r="J469" s="107">
        <v>90</v>
      </c>
      <c r="K469" s="107">
        <f t="shared" si="68"/>
        <v>0.12222222222222222</v>
      </c>
      <c r="L469" s="107"/>
      <c r="M469" s="107"/>
      <c r="N469" s="107"/>
      <c r="O469" s="107"/>
      <c r="P469" s="107"/>
      <c r="Q469" s="107"/>
      <c r="R469" s="344"/>
    </row>
    <row r="470" spans="2:30">
      <c r="B470" s="184"/>
      <c r="C470" s="107"/>
      <c r="D470" s="107"/>
      <c r="E470" s="107"/>
      <c r="F470" s="107"/>
      <c r="G470" s="107"/>
      <c r="H470" s="107"/>
      <c r="I470" s="107">
        <v>9</v>
      </c>
      <c r="J470" s="107">
        <v>75</v>
      </c>
      <c r="K470" s="107">
        <f t="shared" si="68"/>
        <v>0.12</v>
      </c>
      <c r="L470" s="107"/>
      <c r="M470" s="107"/>
      <c r="N470" s="107"/>
      <c r="O470" s="107"/>
      <c r="P470" s="107"/>
      <c r="Q470" s="107"/>
      <c r="R470" s="344"/>
    </row>
    <row r="471" spans="2:30">
      <c r="B471" s="184"/>
      <c r="C471" s="107"/>
      <c r="D471" s="107"/>
      <c r="E471" s="107"/>
      <c r="F471" s="107"/>
      <c r="G471" s="107"/>
      <c r="H471" s="107"/>
      <c r="I471" s="107">
        <v>18</v>
      </c>
      <c r="J471" s="107">
        <v>121</v>
      </c>
      <c r="K471" s="107">
        <f t="shared" si="68"/>
        <v>0.1487603305785124</v>
      </c>
      <c r="L471" s="107"/>
      <c r="M471" s="107"/>
      <c r="N471" s="107"/>
      <c r="O471" s="107"/>
      <c r="P471" s="107"/>
      <c r="Q471" s="107"/>
      <c r="R471" s="344"/>
    </row>
    <row r="472" spans="2:30">
      <c r="B472" s="184"/>
      <c r="C472" s="107"/>
      <c r="D472" s="107"/>
      <c r="E472" s="107"/>
      <c r="F472" s="107"/>
      <c r="G472" s="107"/>
      <c r="H472" s="107"/>
      <c r="I472" s="107">
        <v>17</v>
      </c>
      <c r="J472" s="107">
        <v>103</v>
      </c>
      <c r="K472" s="107">
        <f t="shared" si="68"/>
        <v>0.1650485436893204</v>
      </c>
      <c r="L472" s="107"/>
      <c r="M472" s="107"/>
      <c r="N472" s="107"/>
      <c r="O472" s="107"/>
      <c r="P472" s="107"/>
      <c r="Q472" s="107"/>
      <c r="R472" s="344"/>
    </row>
    <row r="473" spans="2:30">
      <c r="B473" s="184"/>
      <c r="C473" s="107"/>
      <c r="D473" s="107"/>
      <c r="E473" s="107"/>
      <c r="F473" s="107"/>
      <c r="G473" s="107"/>
      <c r="H473" s="107"/>
      <c r="I473" s="107"/>
      <c r="J473" s="107"/>
      <c r="K473" s="107"/>
      <c r="L473" s="107"/>
      <c r="M473" s="107"/>
      <c r="N473" s="107"/>
      <c r="O473" s="107"/>
      <c r="P473" s="107"/>
      <c r="Q473" s="107"/>
      <c r="R473" s="344"/>
    </row>
    <row r="474" spans="2:30">
      <c r="B474" s="362" t="s">
        <v>16</v>
      </c>
      <c r="C474" s="107"/>
      <c r="D474" s="107"/>
      <c r="E474" s="107">
        <f>AVERAGE(E370:E473)</f>
        <v>0.12564113376703273</v>
      </c>
      <c r="F474" s="107"/>
      <c r="G474" s="107"/>
      <c r="H474" s="107">
        <f>AVERAGE(H370:H473)</f>
        <v>0.24058782457675026</v>
      </c>
      <c r="I474" s="107"/>
      <c r="J474" s="107"/>
      <c r="K474" s="107">
        <f>AVERAGE(K370:K473)</f>
        <v>0.21867859291909669</v>
      </c>
      <c r="L474" s="107"/>
      <c r="M474" s="107"/>
      <c r="N474" s="107">
        <f>AVERAGE(N370:N473)</f>
        <v>0.11555465855520797</v>
      </c>
      <c r="O474" s="107"/>
      <c r="P474" s="107"/>
      <c r="Q474" s="107"/>
      <c r="R474" s="344"/>
    </row>
    <row r="475" spans="2:30" ht="17" thickBot="1">
      <c r="B475" s="363" t="s">
        <v>17</v>
      </c>
      <c r="C475" s="110"/>
      <c r="D475" s="110"/>
      <c r="E475" s="110">
        <f>STDEV(E370:E473)/SQRT(COUNT(E370:E473))</f>
        <v>5.9010169730628345E-3</v>
      </c>
      <c r="F475" s="110"/>
      <c r="G475" s="110"/>
      <c r="H475" s="110">
        <f>STDEV(H370:H473)/SQRT(COUNT(H370:H473))</f>
        <v>8.3988251458542822E-3</v>
      </c>
      <c r="I475" s="110"/>
      <c r="J475" s="110"/>
      <c r="K475" s="110">
        <f>STDEV(K370:K473)/SQRT(COUNT(K370:K473))</f>
        <v>8.8303035974333036E-3</v>
      </c>
      <c r="L475" s="110"/>
      <c r="M475" s="110"/>
      <c r="N475" s="110">
        <f>STDEV(N370:N473)/SQRT(COUNT(N370:N473))</f>
        <v>4.9157130778000055E-3</v>
      </c>
      <c r="O475" s="110"/>
      <c r="P475" s="110"/>
      <c r="Q475" s="110"/>
      <c r="R475" s="347"/>
    </row>
    <row r="476" spans="2:30" ht="17" thickBot="1">
      <c r="B476" s="339"/>
    </row>
    <row r="477" spans="2:30">
      <c r="B477" s="55" t="s">
        <v>335</v>
      </c>
      <c r="C477" s="381" t="s">
        <v>21</v>
      </c>
      <c r="D477" s="381"/>
      <c r="E477" s="381"/>
      <c r="F477" s="381" t="s">
        <v>25</v>
      </c>
      <c r="G477" s="381"/>
      <c r="H477" s="381"/>
      <c r="I477" s="381" t="s">
        <v>22</v>
      </c>
      <c r="J477" s="381"/>
      <c r="K477" s="381"/>
      <c r="L477" s="381" t="s">
        <v>26</v>
      </c>
      <c r="M477" s="381"/>
      <c r="N477" s="381"/>
      <c r="O477" s="381" t="s">
        <v>23</v>
      </c>
      <c r="P477" s="381"/>
      <c r="Q477" s="381"/>
      <c r="R477" s="381" t="s">
        <v>27</v>
      </c>
      <c r="S477" s="381"/>
      <c r="T477" s="381"/>
      <c r="U477" s="381" t="s">
        <v>24</v>
      </c>
      <c r="V477" s="381"/>
      <c r="W477" s="381"/>
      <c r="X477" s="381" t="s">
        <v>28</v>
      </c>
      <c r="Y477" s="381"/>
      <c r="Z477" s="381"/>
      <c r="AA477" s="367"/>
      <c r="AB477" s="367"/>
      <c r="AC477" s="367"/>
      <c r="AD477" s="368"/>
    </row>
    <row r="478" spans="2:30">
      <c r="B478" s="184"/>
      <c r="C478" s="358" t="s">
        <v>18</v>
      </c>
      <c r="D478" s="358" t="s">
        <v>19</v>
      </c>
      <c r="E478" s="358" t="s">
        <v>20</v>
      </c>
      <c r="F478" s="358" t="s">
        <v>18</v>
      </c>
      <c r="G478" s="358" t="s">
        <v>19</v>
      </c>
      <c r="H478" s="358" t="s">
        <v>20</v>
      </c>
      <c r="I478" s="358" t="s">
        <v>18</v>
      </c>
      <c r="J478" s="358" t="s">
        <v>19</v>
      </c>
      <c r="K478" s="358" t="s">
        <v>20</v>
      </c>
      <c r="L478" s="358" t="s">
        <v>18</v>
      </c>
      <c r="M478" s="358" t="s">
        <v>19</v>
      </c>
      <c r="N478" s="358" t="s">
        <v>20</v>
      </c>
      <c r="O478" s="358" t="s">
        <v>18</v>
      </c>
      <c r="P478" s="358" t="s">
        <v>19</v>
      </c>
      <c r="Q478" s="358" t="s">
        <v>20</v>
      </c>
      <c r="R478" s="358" t="s">
        <v>18</v>
      </c>
      <c r="S478" s="358" t="s">
        <v>19</v>
      </c>
      <c r="T478" s="358" t="s">
        <v>20</v>
      </c>
      <c r="U478" s="358" t="s">
        <v>18</v>
      </c>
      <c r="V478" s="358" t="s">
        <v>19</v>
      </c>
      <c r="W478" s="358" t="s">
        <v>20</v>
      </c>
      <c r="X478" s="358" t="s">
        <v>18</v>
      </c>
      <c r="Y478" s="358" t="s">
        <v>19</v>
      </c>
      <c r="Z478" s="358" t="s">
        <v>20</v>
      </c>
      <c r="AA478" s="107"/>
      <c r="AB478" s="107"/>
      <c r="AC478" s="107"/>
      <c r="AD478" s="344"/>
    </row>
    <row r="479" spans="2:30">
      <c r="B479" s="184">
        <v>1</v>
      </c>
      <c r="C479" s="107">
        <v>20</v>
      </c>
      <c r="D479" s="107">
        <v>105</v>
      </c>
      <c r="E479" s="107">
        <f t="shared" ref="E479:E510" si="69">C479/D479</f>
        <v>0.19047619047619047</v>
      </c>
      <c r="F479" s="107">
        <v>9</v>
      </c>
      <c r="G479" s="107">
        <v>135</v>
      </c>
      <c r="H479" s="107">
        <f t="shared" ref="H479:H510" si="70">F479/G479</f>
        <v>6.6666666666666666E-2</v>
      </c>
      <c r="I479" s="107">
        <v>32</v>
      </c>
      <c r="J479" s="107">
        <v>92</v>
      </c>
      <c r="K479" s="107">
        <f t="shared" ref="K479:K510" si="71">I479/J479</f>
        <v>0.34782608695652173</v>
      </c>
      <c r="L479" s="107">
        <v>33</v>
      </c>
      <c r="M479" s="107">
        <v>113</v>
      </c>
      <c r="N479" s="107">
        <f t="shared" ref="N479:N510" si="72">L479/M479</f>
        <v>0.29203539823008851</v>
      </c>
      <c r="O479" s="107">
        <v>28</v>
      </c>
      <c r="P479" s="107">
        <v>122</v>
      </c>
      <c r="Q479" s="107">
        <f t="shared" ref="Q479:Q510" si="73">O479/P479</f>
        <v>0.22950819672131148</v>
      </c>
      <c r="R479" s="107">
        <v>18</v>
      </c>
      <c r="S479" s="107">
        <v>104</v>
      </c>
      <c r="T479" s="107">
        <f t="shared" ref="T479:T510" si="74">R479/S479</f>
        <v>0.17307692307692307</v>
      </c>
      <c r="U479" s="107">
        <v>13</v>
      </c>
      <c r="V479" s="107">
        <v>157</v>
      </c>
      <c r="W479" s="107">
        <f t="shared" ref="W479:W510" si="75">U479/V479</f>
        <v>8.2802547770700632E-2</v>
      </c>
      <c r="X479" s="107">
        <v>9</v>
      </c>
      <c r="Y479" s="107">
        <v>126</v>
      </c>
      <c r="Z479" s="107">
        <f t="shared" ref="Z479:Z510" si="76">X479/Y479</f>
        <v>7.1428571428571425E-2</v>
      </c>
      <c r="AA479" s="107"/>
      <c r="AB479" s="107"/>
      <c r="AC479" s="107"/>
      <c r="AD479" s="344"/>
    </row>
    <row r="480" spans="2:30">
      <c r="B480" s="184">
        <v>2</v>
      </c>
      <c r="C480" s="107">
        <v>20</v>
      </c>
      <c r="D480" s="107">
        <v>91</v>
      </c>
      <c r="E480" s="107">
        <f t="shared" si="69"/>
        <v>0.21978021978021978</v>
      </c>
      <c r="F480" s="107">
        <v>9</v>
      </c>
      <c r="G480" s="107">
        <v>113</v>
      </c>
      <c r="H480" s="107">
        <f t="shared" si="70"/>
        <v>7.9646017699115043E-2</v>
      </c>
      <c r="I480" s="107">
        <v>26</v>
      </c>
      <c r="J480" s="107">
        <v>62</v>
      </c>
      <c r="K480" s="107">
        <f t="shared" si="71"/>
        <v>0.41935483870967744</v>
      </c>
      <c r="L480" s="107">
        <v>20</v>
      </c>
      <c r="M480" s="107">
        <v>108</v>
      </c>
      <c r="N480" s="107">
        <f t="shared" si="72"/>
        <v>0.18518518518518517</v>
      </c>
      <c r="O480" s="107">
        <v>19</v>
      </c>
      <c r="P480" s="107">
        <v>68</v>
      </c>
      <c r="Q480" s="107">
        <f t="shared" si="73"/>
        <v>0.27941176470588236</v>
      </c>
      <c r="R480" s="107">
        <v>28</v>
      </c>
      <c r="S480" s="107">
        <v>90</v>
      </c>
      <c r="T480" s="107">
        <f t="shared" si="74"/>
        <v>0.31111111111111112</v>
      </c>
      <c r="U480" s="107">
        <v>13</v>
      </c>
      <c r="V480" s="107">
        <v>74</v>
      </c>
      <c r="W480" s="107">
        <f t="shared" si="75"/>
        <v>0.17567567567567569</v>
      </c>
      <c r="X480" s="107">
        <v>14</v>
      </c>
      <c r="Y480" s="107">
        <v>117</v>
      </c>
      <c r="Z480" s="107">
        <f t="shared" si="76"/>
        <v>0.11965811965811966</v>
      </c>
      <c r="AA480" s="107"/>
      <c r="AB480" s="107"/>
      <c r="AC480" s="107"/>
      <c r="AD480" s="344"/>
    </row>
    <row r="481" spans="2:30">
      <c r="B481" s="184">
        <v>3</v>
      </c>
      <c r="C481" s="107">
        <v>20</v>
      </c>
      <c r="D481" s="107">
        <v>95</v>
      </c>
      <c r="E481" s="107">
        <f t="shared" si="69"/>
        <v>0.21052631578947367</v>
      </c>
      <c r="F481" s="107">
        <v>7</v>
      </c>
      <c r="G481" s="107">
        <v>116</v>
      </c>
      <c r="H481" s="107">
        <f t="shared" si="70"/>
        <v>6.0344827586206899E-2</v>
      </c>
      <c r="I481" s="107">
        <v>1</v>
      </c>
      <c r="J481" s="107">
        <v>102</v>
      </c>
      <c r="K481" s="107">
        <f t="shared" si="71"/>
        <v>9.8039215686274508E-3</v>
      </c>
      <c r="L481" s="107">
        <v>14</v>
      </c>
      <c r="M481" s="107">
        <v>106</v>
      </c>
      <c r="N481" s="107">
        <f t="shared" si="72"/>
        <v>0.13207547169811321</v>
      </c>
      <c r="O481" s="107">
        <v>20</v>
      </c>
      <c r="P481" s="107">
        <v>125</v>
      </c>
      <c r="Q481" s="107">
        <f t="shared" si="73"/>
        <v>0.16</v>
      </c>
      <c r="R481" s="107">
        <v>18</v>
      </c>
      <c r="S481" s="107">
        <v>98</v>
      </c>
      <c r="T481" s="107">
        <f t="shared" si="74"/>
        <v>0.18367346938775511</v>
      </c>
      <c r="U481" s="107">
        <v>14</v>
      </c>
      <c r="V481" s="107">
        <v>114</v>
      </c>
      <c r="W481" s="107">
        <f t="shared" si="75"/>
        <v>0.12280701754385964</v>
      </c>
      <c r="X481" s="107">
        <v>7</v>
      </c>
      <c r="Y481" s="107">
        <v>95</v>
      </c>
      <c r="Z481" s="107">
        <f t="shared" si="76"/>
        <v>7.3684210526315783E-2</v>
      </c>
      <c r="AA481" s="107"/>
      <c r="AB481" s="107"/>
      <c r="AC481" s="107"/>
      <c r="AD481" s="344"/>
    </row>
    <row r="482" spans="2:30">
      <c r="B482" s="184">
        <v>4</v>
      </c>
      <c r="C482" s="107">
        <v>25</v>
      </c>
      <c r="D482" s="107">
        <v>85</v>
      </c>
      <c r="E482" s="107">
        <f t="shared" si="69"/>
        <v>0.29411764705882354</v>
      </c>
      <c r="F482" s="107">
        <v>14</v>
      </c>
      <c r="G482" s="107">
        <v>133</v>
      </c>
      <c r="H482" s="107">
        <f t="shared" si="70"/>
        <v>0.10526315789473684</v>
      </c>
      <c r="I482" s="107">
        <v>20</v>
      </c>
      <c r="J482" s="107">
        <v>98</v>
      </c>
      <c r="K482" s="107">
        <f t="shared" si="71"/>
        <v>0.20408163265306123</v>
      </c>
      <c r="L482" s="107">
        <v>14</v>
      </c>
      <c r="M482" s="107">
        <v>126</v>
      </c>
      <c r="N482" s="107">
        <f t="shared" si="72"/>
        <v>0.1111111111111111</v>
      </c>
      <c r="O482" s="107">
        <v>19</v>
      </c>
      <c r="P482" s="107">
        <v>79</v>
      </c>
      <c r="Q482" s="107">
        <f t="shared" si="73"/>
        <v>0.24050632911392406</v>
      </c>
      <c r="R482" s="107">
        <v>14</v>
      </c>
      <c r="S482" s="107">
        <v>77</v>
      </c>
      <c r="T482" s="107">
        <f t="shared" si="74"/>
        <v>0.18181818181818182</v>
      </c>
      <c r="U482" s="107">
        <v>13</v>
      </c>
      <c r="V482" s="107">
        <v>145</v>
      </c>
      <c r="W482" s="107">
        <f t="shared" si="75"/>
        <v>8.9655172413793102E-2</v>
      </c>
      <c r="X482" s="107">
        <v>14</v>
      </c>
      <c r="Y482" s="107">
        <v>110</v>
      </c>
      <c r="Z482" s="107">
        <f t="shared" si="76"/>
        <v>0.12727272727272726</v>
      </c>
      <c r="AA482" s="107"/>
      <c r="AB482" s="107"/>
      <c r="AC482" s="107"/>
      <c r="AD482" s="344"/>
    </row>
    <row r="483" spans="2:30">
      <c r="B483" s="184">
        <v>5</v>
      </c>
      <c r="C483" s="107">
        <v>23</v>
      </c>
      <c r="D483" s="107">
        <v>85</v>
      </c>
      <c r="E483" s="107">
        <f t="shared" si="69"/>
        <v>0.27058823529411763</v>
      </c>
      <c r="F483" s="107">
        <v>9</v>
      </c>
      <c r="G483" s="107">
        <v>122</v>
      </c>
      <c r="H483" s="107">
        <f t="shared" si="70"/>
        <v>7.3770491803278687E-2</v>
      </c>
      <c r="I483" s="107">
        <v>26</v>
      </c>
      <c r="J483" s="107">
        <v>98</v>
      </c>
      <c r="K483" s="107">
        <f t="shared" si="71"/>
        <v>0.26530612244897961</v>
      </c>
      <c r="L483" s="107">
        <v>14</v>
      </c>
      <c r="M483" s="107">
        <v>75</v>
      </c>
      <c r="N483" s="107">
        <f t="shared" si="72"/>
        <v>0.18666666666666668</v>
      </c>
      <c r="O483" s="107">
        <v>32</v>
      </c>
      <c r="P483" s="107">
        <v>85</v>
      </c>
      <c r="Q483" s="107">
        <f t="shared" si="73"/>
        <v>0.37647058823529411</v>
      </c>
      <c r="R483" s="107">
        <v>23</v>
      </c>
      <c r="S483" s="107">
        <v>114</v>
      </c>
      <c r="T483" s="107">
        <f t="shared" si="74"/>
        <v>0.20175438596491227</v>
      </c>
      <c r="U483" s="107">
        <v>20</v>
      </c>
      <c r="V483" s="107">
        <v>119</v>
      </c>
      <c r="W483" s="107">
        <f t="shared" si="75"/>
        <v>0.16806722689075632</v>
      </c>
      <c r="X483" s="107">
        <v>14</v>
      </c>
      <c r="Y483" s="107">
        <v>108</v>
      </c>
      <c r="Z483" s="107">
        <f t="shared" si="76"/>
        <v>0.12962962962962962</v>
      </c>
      <c r="AA483" s="107"/>
      <c r="AB483" s="107"/>
      <c r="AC483" s="107"/>
      <c r="AD483" s="344"/>
    </row>
    <row r="484" spans="2:30">
      <c r="B484" s="184">
        <v>6</v>
      </c>
      <c r="C484" s="107">
        <v>25</v>
      </c>
      <c r="D484" s="107">
        <v>102</v>
      </c>
      <c r="E484" s="107">
        <f t="shared" si="69"/>
        <v>0.24509803921568626</v>
      </c>
      <c r="F484" s="107">
        <v>14</v>
      </c>
      <c r="G484" s="107">
        <v>106</v>
      </c>
      <c r="H484" s="107">
        <f t="shared" si="70"/>
        <v>0.13207547169811321</v>
      </c>
      <c r="I484" s="107">
        <v>26</v>
      </c>
      <c r="J484" s="107">
        <v>91</v>
      </c>
      <c r="K484" s="107">
        <f t="shared" si="71"/>
        <v>0.2857142857142857</v>
      </c>
      <c r="L484" s="107">
        <v>20</v>
      </c>
      <c r="M484" s="107">
        <v>86</v>
      </c>
      <c r="N484" s="107">
        <f t="shared" si="72"/>
        <v>0.23255813953488372</v>
      </c>
      <c r="O484" s="107">
        <v>28</v>
      </c>
      <c r="P484" s="107">
        <v>100</v>
      </c>
      <c r="Q484" s="107">
        <f t="shared" si="73"/>
        <v>0.28000000000000003</v>
      </c>
      <c r="R484" s="107">
        <v>20</v>
      </c>
      <c r="S484" s="107">
        <v>95</v>
      </c>
      <c r="T484" s="107">
        <f t="shared" si="74"/>
        <v>0.21052631578947367</v>
      </c>
      <c r="U484" s="107">
        <v>19</v>
      </c>
      <c r="V484" s="107">
        <v>165</v>
      </c>
      <c r="W484" s="107">
        <f t="shared" si="75"/>
        <v>0.11515151515151516</v>
      </c>
      <c r="X484" s="107">
        <v>7</v>
      </c>
      <c r="Y484" s="107">
        <v>102</v>
      </c>
      <c r="Z484" s="107">
        <f t="shared" si="76"/>
        <v>6.8627450980392163E-2</v>
      </c>
      <c r="AA484" s="107"/>
      <c r="AB484" s="107"/>
      <c r="AC484" s="107"/>
      <c r="AD484" s="344"/>
    </row>
    <row r="485" spans="2:30">
      <c r="B485" s="184">
        <v>7</v>
      </c>
      <c r="C485" s="107">
        <v>23</v>
      </c>
      <c r="D485" s="107">
        <v>116</v>
      </c>
      <c r="E485" s="107">
        <f t="shared" si="69"/>
        <v>0.19827586206896552</v>
      </c>
      <c r="F485" s="107">
        <v>7</v>
      </c>
      <c r="G485" s="107">
        <v>121</v>
      </c>
      <c r="H485" s="107">
        <f t="shared" si="70"/>
        <v>5.7851239669421489E-2</v>
      </c>
      <c r="I485" s="107">
        <v>19</v>
      </c>
      <c r="J485" s="107">
        <v>109</v>
      </c>
      <c r="K485" s="107">
        <f t="shared" si="71"/>
        <v>0.1743119266055046</v>
      </c>
      <c r="L485" s="107">
        <v>14</v>
      </c>
      <c r="M485" s="107">
        <v>95</v>
      </c>
      <c r="N485" s="107">
        <f t="shared" si="72"/>
        <v>0.14736842105263157</v>
      </c>
      <c r="O485" s="107">
        <v>26</v>
      </c>
      <c r="P485" s="107">
        <v>85</v>
      </c>
      <c r="Q485" s="107">
        <f t="shared" si="73"/>
        <v>0.30588235294117649</v>
      </c>
      <c r="R485" s="107">
        <v>14</v>
      </c>
      <c r="S485" s="107">
        <v>62</v>
      </c>
      <c r="T485" s="107">
        <f t="shared" si="74"/>
        <v>0.22580645161290322</v>
      </c>
      <c r="U485" s="107">
        <v>13</v>
      </c>
      <c r="V485" s="107">
        <v>140</v>
      </c>
      <c r="W485" s="107">
        <f t="shared" si="75"/>
        <v>9.285714285714286E-2</v>
      </c>
      <c r="X485" s="107">
        <v>13</v>
      </c>
      <c r="Y485" s="107">
        <v>119</v>
      </c>
      <c r="Z485" s="107">
        <f t="shared" si="76"/>
        <v>0.1092436974789916</v>
      </c>
      <c r="AA485" s="107"/>
      <c r="AB485" s="107"/>
      <c r="AC485" s="107"/>
      <c r="AD485" s="344"/>
    </row>
    <row r="486" spans="2:30">
      <c r="B486" s="184">
        <v>8</v>
      </c>
      <c r="C486" s="107">
        <v>23</v>
      </c>
      <c r="D486" s="107">
        <v>131</v>
      </c>
      <c r="E486" s="107">
        <f t="shared" si="69"/>
        <v>0.17557251908396945</v>
      </c>
      <c r="F486" s="107">
        <v>9</v>
      </c>
      <c r="G486" s="107">
        <v>103</v>
      </c>
      <c r="H486" s="107">
        <f t="shared" si="70"/>
        <v>8.7378640776699032E-2</v>
      </c>
      <c r="I486" s="107">
        <v>23</v>
      </c>
      <c r="J486" s="107">
        <v>86</v>
      </c>
      <c r="K486" s="107">
        <f t="shared" si="71"/>
        <v>0.26744186046511625</v>
      </c>
      <c r="L486" s="107">
        <v>20</v>
      </c>
      <c r="M486" s="107">
        <v>39</v>
      </c>
      <c r="N486" s="107">
        <f t="shared" si="72"/>
        <v>0.51282051282051277</v>
      </c>
      <c r="O486" s="107">
        <v>18</v>
      </c>
      <c r="P486" s="107">
        <v>96</v>
      </c>
      <c r="Q486" s="107">
        <f t="shared" si="73"/>
        <v>0.1875</v>
      </c>
      <c r="R486" s="107">
        <v>14</v>
      </c>
      <c r="S486" s="107">
        <v>74</v>
      </c>
      <c r="T486" s="107">
        <f t="shared" si="74"/>
        <v>0.1891891891891892</v>
      </c>
      <c r="U486" s="107">
        <v>14</v>
      </c>
      <c r="V486" s="107">
        <v>106</v>
      </c>
      <c r="W486" s="107">
        <f t="shared" si="75"/>
        <v>0.13207547169811321</v>
      </c>
      <c r="X486" s="107">
        <v>14</v>
      </c>
      <c r="Y486" s="107">
        <v>86</v>
      </c>
      <c r="Z486" s="107">
        <f t="shared" si="76"/>
        <v>0.16279069767441862</v>
      </c>
      <c r="AA486" s="107"/>
      <c r="AB486" s="107"/>
      <c r="AC486" s="107"/>
      <c r="AD486" s="344"/>
    </row>
    <row r="487" spans="2:30">
      <c r="B487" s="184">
        <v>9</v>
      </c>
      <c r="C487" s="107">
        <v>23</v>
      </c>
      <c r="D487" s="107">
        <v>95</v>
      </c>
      <c r="E487" s="107">
        <f t="shared" si="69"/>
        <v>0.24210526315789474</v>
      </c>
      <c r="F487" s="107">
        <v>14</v>
      </c>
      <c r="G487" s="107">
        <v>126</v>
      </c>
      <c r="H487" s="107">
        <f t="shared" si="70"/>
        <v>0.1111111111111111</v>
      </c>
      <c r="I487" s="107">
        <v>23</v>
      </c>
      <c r="J487" s="107">
        <v>109</v>
      </c>
      <c r="K487" s="107">
        <f t="shared" si="71"/>
        <v>0.21100917431192662</v>
      </c>
      <c r="L487" s="107">
        <v>7</v>
      </c>
      <c r="M487" s="107">
        <v>77</v>
      </c>
      <c r="N487" s="107">
        <f t="shared" si="72"/>
        <v>9.0909090909090912E-2</v>
      </c>
      <c r="O487" s="107">
        <v>23</v>
      </c>
      <c r="P487" s="107">
        <v>61</v>
      </c>
      <c r="Q487" s="107">
        <f t="shared" si="73"/>
        <v>0.37704918032786883</v>
      </c>
      <c r="R487" s="107">
        <v>19</v>
      </c>
      <c r="S487" s="107">
        <v>79</v>
      </c>
      <c r="T487" s="107">
        <f t="shared" si="74"/>
        <v>0.24050632911392406</v>
      </c>
      <c r="U487" s="107">
        <v>9</v>
      </c>
      <c r="V487" s="107">
        <v>104</v>
      </c>
      <c r="W487" s="107">
        <f t="shared" si="75"/>
        <v>8.6538461538461536E-2</v>
      </c>
      <c r="X487" s="107">
        <v>11</v>
      </c>
      <c r="Y487" s="107">
        <v>100</v>
      </c>
      <c r="Z487" s="107">
        <f t="shared" si="76"/>
        <v>0.11</v>
      </c>
      <c r="AA487" s="107"/>
      <c r="AB487" s="107"/>
      <c r="AC487" s="107"/>
      <c r="AD487" s="344"/>
    </row>
    <row r="488" spans="2:30">
      <c r="B488" s="184">
        <v>10</v>
      </c>
      <c r="C488" s="107">
        <v>20</v>
      </c>
      <c r="D488" s="107">
        <v>90</v>
      </c>
      <c r="E488" s="107">
        <f t="shared" si="69"/>
        <v>0.22222222222222221</v>
      </c>
      <c r="F488" s="107">
        <v>14</v>
      </c>
      <c r="G488" s="107">
        <v>128</v>
      </c>
      <c r="H488" s="107">
        <f t="shared" si="70"/>
        <v>0.109375</v>
      </c>
      <c r="I488" s="107">
        <v>26</v>
      </c>
      <c r="J488" s="107">
        <v>103</v>
      </c>
      <c r="K488" s="107">
        <f t="shared" si="71"/>
        <v>0.25242718446601942</v>
      </c>
      <c r="L488" s="107">
        <v>20</v>
      </c>
      <c r="M488" s="107">
        <v>90</v>
      </c>
      <c r="N488" s="107">
        <f t="shared" si="72"/>
        <v>0.22222222222222221</v>
      </c>
      <c r="O488" s="107">
        <v>23</v>
      </c>
      <c r="P488" s="107">
        <v>104</v>
      </c>
      <c r="Q488" s="107">
        <f t="shared" si="73"/>
        <v>0.22115384615384615</v>
      </c>
      <c r="R488" s="107">
        <v>23</v>
      </c>
      <c r="S488" s="107">
        <v>88</v>
      </c>
      <c r="T488" s="107">
        <f t="shared" si="74"/>
        <v>0.26136363636363635</v>
      </c>
      <c r="U488" s="107">
        <v>14</v>
      </c>
      <c r="V488" s="107">
        <v>103</v>
      </c>
      <c r="W488" s="107">
        <f t="shared" si="75"/>
        <v>0.13592233009708737</v>
      </c>
      <c r="X488" s="107">
        <v>9</v>
      </c>
      <c r="Y488" s="107">
        <v>93</v>
      </c>
      <c r="Z488" s="107">
        <f t="shared" si="76"/>
        <v>9.6774193548387094E-2</v>
      </c>
      <c r="AA488" s="107"/>
      <c r="AB488" s="107"/>
      <c r="AC488" s="107"/>
      <c r="AD488" s="344"/>
    </row>
    <row r="489" spans="2:30">
      <c r="B489" s="184">
        <v>11</v>
      </c>
      <c r="C489" s="107">
        <v>13</v>
      </c>
      <c r="D489" s="107">
        <v>103</v>
      </c>
      <c r="E489" s="107">
        <f t="shared" si="69"/>
        <v>0.12621359223300971</v>
      </c>
      <c r="F489" s="107">
        <v>26</v>
      </c>
      <c r="G489" s="107">
        <v>104</v>
      </c>
      <c r="H489" s="107">
        <f t="shared" si="70"/>
        <v>0.25</v>
      </c>
      <c r="I489" s="107">
        <v>20</v>
      </c>
      <c r="J489" s="107">
        <v>92</v>
      </c>
      <c r="K489" s="107">
        <f t="shared" si="71"/>
        <v>0.21739130434782608</v>
      </c>
      <c r="L489" s="107">
        <v>28</v>
      </c>
      <c r="M489" s="107">
        <v>112</v>
      </c>
      <c r="N489" s="107">
        <f t="shared" si="72"/>
        <v>0.25</v>
      </c>
      <c r="O489" s="107">
        <v>28</v>
      </c>
      <c r="P489" s="107">
        <v>121</v>
      </c>
      <c r="Q489" s="107">
        <f t="shared" si="73"/>
        <v>0.23140495867768596</v>
      </c>
      <c r="R489" s="107">
        <v>26</v>
      </c>
      <c r="S489" s="107">
        <v>89</v>
      </c>
      <c r="T489" s="107">
        <f t="shared" si="74"/>
        <v>0.29213483146067415</v>
      </c>
      <c r="U489" s="107">
        <v>13</v>
      </c>
      <c r="V489" s="107">
        <v>122</v>
      </c>
      <c r="W489" s="107">
        <f t="shared" si="75"/>
        <v>0.10655737704918032</v>
      </c>
      <c r="X489" s="107">
        <v>14</v>
      </c>
      <c r="Y489" s="107">
        <v>86</v>
      </c>
      <c r="Z489" s="107">
        <f t="shared" si="76"/>
        <v>0.16279069767441862</v>
      </c>
      <c r="AA489" s="107"/>
      <c r="AB489" s="107"/>
      <c r="AC489" s="107"/>
      <c r="AD489" s="344"/>
    </row>
    <row r="490" spans="2:30">
      <c r="B490" s="184">
        <v>12</v>
      </c>
      <c r="C490" s="107">
        <v>7</v>
      </c>
      <c r="D490" s="107">
        <v>131</v>
      </c>
      <c r="E490" s="107">
        <f t="shared" si="69"/>
        <v>5.3435114503816793E-2</v>
      </c>
      <c r="F490" s="107">
        <v>7</v>
      </c>
      <c r="G490" s="107">
        <v>102</v>
      </c>
      <c r="H490" s="107">
        <f t="shared" si="70"/>
        <v>6.8627450980392163E-2</v>
      </c>
      <c r="I490" s="107">
        <v>31</v>
      </c>
      <c r="J490" s="107">
        <v>81</v>
      </c>
      <c r="K490" s="107">
        <f t="shared" si="71"/>
        <v>0.38271604938271603</v>
      </c>
      <c r="L490" s="107">
        <v>23</v>
      </c>
      <c r="M490" s="107">
        <v>88</v>
      </c>
      <c r="N490" s="107">
        <f t="shared" si="72"/>
        <v>0.26136363636363635</v>
      </c>
      <c r="O490" s="107">
        <v>19</v>
      </c>
      <c r="P490" s="107">
        <v>74</v>
      </c>
      <c r="Q490" s="107">
        <f t="shared" si="73"/>
        <v>0.25675675675675674</v>
      </c>
      <c r="R490" s="107">
        <v>13</v>
      </c>
      <c r="S490" s="107">
        <v>73</v>
      </c>
      <c r="T490" s="107">
        <f t="shared" si="74"/>
        <v>0.17808219178082191</v>
      </c>
      <c r="U490" s="107">
        <v>14</v>
      </c>
      <c r="V490" s="107">
        <v>147</v>
      </c>
      <c r="W490" s="107">
        <f t="shared" si="75"/>
        <v>9.5238095238095233E-2</v>
      </c>
      <c r="X490" s="107">
        <v>10</v>
      </c>
      <c r="Y490" s="107">
        <v>103</v>
      </c>
      <c r="Z490" s="107">
        <f t="shared" si="76"/>
        <v>9.7087378640776698E-2</v>
      </c>
      <c r="AA490" s="107"/>
      <c r="AB490" s="107"/>
      <c r="AC490" s="107"/>
      <c r="AD490" s="344"/>
    </row>
    <row r="491" spans="2:30">
      <c r="B491" s="184">
        <v>13</v>
      </c>
      <c r="C491" s="107">
        <v>9</v>
      </c>
      <c r="D491" s="107">
        <v>113</v>
      </c>
      <c r="E491" s="107">
        <f t="shared" si="69"/>
        <v>7.9646017699115043E-2</v>
      </c>
      <c r="F491" s="107">
        <v>13</v>
      </c>
      <c r="G491" s="107">
        <v>84</v>
      </c>
      <c r="H491" s="107">
        <f t="shared" si="70"/>
        <v>0.15476190476190477</v>
      </c>
      <c r="I491" s="107">
        <v>20</v>
      </c>
      <c r="J491" s="107">
        <v>76</v>
      </c>
      <c r="K491" s="107">
        <f t="shared" si="71"/>
        <v>0.26315789473684209</v>
      </c>
      <c r="L491" s="107">
        <v>20</v>
      </c>
      <c r="M491" s="107">
        <v>88</v>
      </c>
      <c r="N491" s="107">
        <f t="shared" si="72"/>
        <v>0.22727272727272727</v>
      </c>
      <c r="O491" s="107">
        <v>35</v>
      </c>
      <c r="P491" s="107">
        <v>107</v>
      </c>
      <c r="Q491" s="107">
        <f t="shared" si="73"/>
        <v>0.32710280373831774</v>
      </c>
      <c r="R491" s="107">
        <v>23</v>
      </c>
      <c r="S491" s="107">
        <v>100</v>
      </c>
      <c r="T491" s="107">
        <f t="shared" si="74"/>
        <v>0.23</v>
      </c>
      <c r="U491" s="107">
        <v>13</v>
      </c>
      <c r="V491" s="107">
        <v>73</v>
      </c>
      <c r="W491" s="107">
        <f t="shared" si="75"/>
        <v>0.17808219178082191</v>
      </c>
      <c r="X491" s="107">
        <v>15</v>
      </c>
      <c r="Y491" s="107">
        <v>97</v>
      </c>
      <c r="Z491" s="107">
        <f t="shared" si="76"/>
        <v>0.15463917525773196</v>
      </c>
      <c r="AA491" s="107"/>
      <c r="AB491" s="107"/>
      <c r="AC491" s="107"/>
      <c r="AD491" s="344"/>
    </row>
    <row r="492" spans="2:30">
      <c r="B492" s="184">
        <v>14</v>
      </c>
      <c r="C492" s="107">
        <v>7</v>
      </c>
      <c r="D492" s="107">
        <v>133</v>
      </c>
      <c r="E492" s="107">
        <f t="shared" si="69"/>
        <v>5.2631578947368418E-2</v>
      </c>
      <c r="F492" s="107">
        <v>7</v>
      </c>
      <c r="G492" s="107">
        <v>115</v>
      </c>
      <c r="H492" s="107">
        <f t="shared" si="70"/>
        <v>6.0869565217391307E-2</v>
      </c>
      <c r="I492" s="107">
        <v>32</v>
      </c>
      <c r="J492" s="107">
        <v>111</v>
      </c>
      <c r="K492" s="107">
        <f t="shared" si="71"/>
        <v>0.28828828828828829</v>
      </c>
      <c r="L492" s="107">
        <v>28</v>
      </c>
      <c r="M492" s="107">
        <v>115</v>
      </c>
      <c r="N492" s="107">
        <f t="shared" si="72"/>
        <v>0.24347826086956523</v>
      </c>
      <c r="O492" s="107">
        <v>31</v>
      </c>
      <c r="P492" s="107">
        <v>112</v>
      </c>
      <c r="Q492" s="107">
        <f t="shared" si="73"/>
        <v>0.2767857142857143</v>
      </c>
      <c r="R492" s="107">
        <v>21</v>
      </c>
      <c r="S492" s="107">
        <v>92</v>
      </c>
      <c r="T492" s="107">
        <f t="shared" si="74"/>
        <v>0.22826086956521738</v>
      </c>
      <c r="U492" s="107">
        <v>7</v>
      </c>
      <c r="V492" s="107">
        <v>109</v>
      </c>
      <c r="W492" s="107">
        <f t="shared" si="75"/>
        <v>6.4220183486238536E-2</v>
      </c>
      <c r="X492" s="107">
        <v>13</v>
      </c>
      <c r="Y492" s="107">
        <v>142</v>
      </c>
      <c r="Z492" s="107">
        <f t="shared" si="76"/>
        <v>9.154929577464789E-2</v>
      </c>
      <c r="AA492" s="107"/>
      <c r="AB492" s="107"/>
      <c r="AC492" s="107"/>
      <c r="AD492" s="344"/>
    </row>
    <row r="493" spans="2:30">
      <c r="B493" s="184">
        <v>15</v>
      </c>
      <c r="C493" s="107">
        <v>7</v>
      </c>
      <c r="D493" s="107">
        <v>139</v>
      </c>
      <c r="E493" s="107">
        <f t="shared" si="69"/>
        <v>5.0359712230215826E-2</v>
      </c>
      <c r="F493" s="107">
        <v>7</v>
      </c>
      <c r="G493" s="107">
        <v>103</v>
      </c>
      <c r="H493" s="107">
        <f t="shared" si="70"/>
        <v>6.7961165048543687E-2</v>
      </c>
      <c r="I493" s="107">
        <v>32</v>
      </c>
      <c r="J493" s="107">
        <v>107</v>
      </c>
      <c r="K493" s="107">
        <f t="shared" si="71"/>
        <v>0.29906542056074764</v>
      </c>
      <c r="L493" s="107">
        <v>19</v>
      </c>
      <c r="M493" s="107">
        <v>99</v>
      </c>
      <c r="N493" s="107">
        <f t="shared" si="72"/>
        <v>0.19191919191919191</v>
      </c>
      <c r="O493" s="107">
        <v>37</v>
      </c>
      <c r="P493" s="107">
        <v>98</v>
      </c>
      <c r="Q493" s="107">
        <f t="shared" si="73"/>
        <v>0.37755102040816324</v>
      </c>
      <c r="R493" s="107">
        <v>20</v>
      </c>
      <c r="S493" s="107">
        <v>109</v>
      </c>
      <c r="T493" s="107">
        <f t="shared" si="74"/>
        <v>0.1834862385321101</v>
      </c>
      <c r="U493" s="107">
        <v>19</v>
      </c>
      <c r="V493" s="107">
        <v>109</v>
      </c>
      <c r="W493" s="107">
        <f t="shared" si="75"/>
        <v>0.1743119266055046</v>
      </c>
      <c r="X493" s="107">
        <v>16</v>
      </c>
      <c r="Y493" s="107">
        <v>126</v>
      </c>
      <c r="Z493" s="107">
        <f t="shared" si="76"/>
        <v>0.12698412698412698</v>
      </c>
      <c r="AA493" s="107"/>
      <c r="AB493" s="107"/>
      <c r="AC493" s="107"/>
      <c r="AD493" s="344"/>
    </row>
    <row r="494" spans="2:30">
      <c r="B494" s="184">
        <v>16</v>
      </c>
      <c r="C494" s="107">
        <v>14</v>
      </c>
      <c r="D494" s="107">
        <v>116</v>
      </c>
      <c r="E494" s="107">
        <f t="shared" si="69"/>
        <v>0.1206896551724138</v>
      </c>
      <c r="F494" s="107">
        <v>9</v>
      </c>
      <c r="G494" s="107">
        <v>126</v>
      </c>
      <c r="H494" s="107">
        <f t="shared" si="70"/>
        <v>7.1428571428571425E-2</v>
      </c>
      <c r="I494" s="107">
        <v>19</v>
      </c>
      <c r="J494" s="107">
        <v>85</v>
      </c>
      <c r="K494" s="107">
        <f t="shared" si="71"/>
        <v>0.22352941176470589</v>
      </c>
      <c r="L494" s="107">
        <v>20</v>
      </c>
      <c r="M494" s="107">
        <v>100</v>
      </c>
      <c r="N494" s="107">
        <f t="shared" si="72"/>
        <v>0.2</v>
      </c>
      <c r="O494" s="107">
        <v>1</v>
      </c>
      <c r="P494" s="107">
        <v>74</v>
      </c>
      <c r="Q494" s="107">
        <f t="shared" si="73"/>
        <v>1.3513513513513514E-2</v>
      </c>
      <c r="R494" s="107">
        <v>20</v>
      </c>
      <c r="S494" s="107">
        <v>91</v>
      </c>
      <c r="T494" s="107">
        <f t="shared" si="74"/>
        <v>0.21978021978021978</v>
      </c>
      <c r="U494" s="107">
        <v>14</v>
      </c>
      <c r="V494" s="107">
        <v>100</v>
      </c>
      <c r="W494" s="107">
        <f t="shared" si="75"/>
        <v>0.14000000000000001</v>
      </c>
      <c r="X494" s="107">
        <v>15</v>
      </c>
      <c r="Y494" s="107">
        <v>113</v>
      </c>
      <c r="Z494" s="107">
        <f t="shared" si="76"/>
        <v>0.13274336283185842</v>
      </c>
      <c r="AA494" s="107"/>
      <c r="AB494" s="107"/>
      <c r="AC494" s="107"/>
      <c r="AD494" s="344"/>
    </row>
    <row r="495" spans="2:30">
      <c r="B495" s="184">
        <v>17</v>
      </c>
      <c r="C495" s="107">
        <v>13</v>
      </c>
      <c r="D495" s="107">
        <v>120</v>
      </c>
      <c r="E495" s="107">
        <f t="shared" si="69"/>
        <v>0.10833333333333334</v>
      </c>
      <c r="F495" s="107">
        <v>7</v>
      </c>
      <c r="G495" s="107">
        <v>144</v>
      </c>
      <c r="H495" s="107">
        <f t="shared" si="70"/>
        <v>4.8611111111111112E-2</v>
      </c>
      <c r="I495" s="107">
        <v>31</v>
      </c>
      <c r="J495" s="107">
        <v>85</v>
      </c>
      <c r="K495" s="107">
        <f t="shared" si="71"/>
        <v>0.36470588235294116</v>
      </c>
      <c r="L495" s="107">
        <v>9</v>
      </c>
      <c r="M495" s="107">
        <v>109</v>
      </c>
      <c r="N495" s="107">
        <f t="shared" si="72"/>
        <v>8.2568807339449546E-2</v>
      </c>
      <c r="O495" s="107">
        <v>32</v>
      </c>
      <c r="P495" s="107">
        <v>103</v>
      </c>
      <c r="Q495" s="107">
        <f t="shared" si="73"/>
        <v>0.31067961165048541</v>
      </c>
      <c r="R495" s="107">
        <v>23</v>
      </c>
      <c r="S495" s="107">
        <v>120</v>
      </c>
      <c r="T495" s="107">
        <f t="shared" si="74"/>
        <v>0.19166666666666668</v>
      </c>
      <c r="U495" s="107">
        <v>9</v>
      </c>
      <c r="V495" s="107">
        <v>121</v>
      </c>
      <c r="W495" s="107">
        <f t="shared" si="75"/>
        <v>7.43801652892562E-2</v>
      </c>
      <c r="X495" s="107">
        <v>18</v>
      </c>
      <c r="Y495" s="107">
        <v>102</v>
      </c>
      <c r="Z495" s="107">
        <f t="shared" si="76"/>
        <v>0.17647058823529413</v>
      </c>
      <c r="AA495" s="107"/>
      <c r="AB495" s="107"/>
      <c r="AC495" s="107"/>
      <c r="AD495" s="344"/>
    </row>
    <row r="496" spans="2:30">
      <c r="B496" s="184">
        <v>18</v>
      </c>
      <c r="C496" s="107">
        <v>13</v>
      </c>
      <c r="D496" s="107">
        <v>127</v>
      </c>
      <c r="E496" s="107">
        <f t="shared" si="69"/>
        <v>0.10236220472440945</v>
      </c>
      <c r="F496" s="107">
        <v>9</v>
      </c>
      <c r="G496" s="107">
        <v>134</v>
      </c>
      <c r="H496" s="107">
        <f t="shared" si="70"/>
        <v>6.7164179104477612E-2</v>
      </c>
      <c r="I496" s="107">
        <v>32</v>
      </c>
      <c r="J496" s="107">
        <v>93</v>
      </c>
      <c r="K496" s="107">
        <f t="shared" si="71"/>
        <v>0.34408602150537637</v>
      </c>
      <c r="L496" s="107">
        <v>25</v>
      </c>
      <c r="M496" s="107">
        <v>104</v>
      </c>
      <c r="N496" s="107">
        <f t="shared" si="72"/>
        <v>0.24038461538461539</v>
      </c>
      <c r="O496" s="107">
        <v>26</v>
      </c>
      <c r="P496" s="107">
        <v>116</v>
      </c>
      <c r="Q496" s="107">
        <f t="shared" si="73"/>
        <v>0.22413793103448276</v>
      </c>
      <c r="R496" s="107">
        <v>20</v>
      </c>
      <c r="S496" s="107">
        <v>106</v>
      </c>
      <c r="T496" s="107">
        <f t="shared" si="74"/>
        <v>0.18867924528301888</v>
      </c>
      <c r="U496" s="107">
        <v>13</v>
      </c>
      <c r="V496" s="107">
        <v>151</v>
      </c>
      <c r="W496" s="107">
        <f t="shared" si="75"/>
        <v>8.6092715231788075E-2</v>
      </c>
      <c r="X496" s="107">
        <v>13</v>
      </c>
      <c r="Y496" s="107">
        <v>123</v>
      </c>
      <c r="Z496" s="107">
        <f t="shared" si="76"/>
        <v>0.10569105691056911</v>
      </c>
      <c r="AA496" s="107"/>
      <c r="AB496" s="107"/>
      <c r="AC496" s="107"/>
      <c r="AD496" s="344"/>
    </row>
    <row r="497" spans="2:30">
      <c r="B497" s="184">
        <v>19</v>
      </c>
      <c r="C497" s="107">
        <v>9</v>
      </c>
      <c r="D497" s="107">
        <v>106</v>
      </c>
      <c r="E497" s="107">
        <f t="shared" si="69"/>
        <v>8.4905660377358486E-2</v>
      </c>
      <c r="F497" s="107">
        <v>13</v>
      </c>
      <c r="G497" s="107">
        <v>116</v>
      </c>
      <c r="H497" s="107">
        <f t="shared" si="70"/>
        <v>0.11206896551724138</v>
      </c>
      <c r="I497" s="107">
        <v>28</v>
      </c>
      <c r="J497" s="107">
        <v>92</v>
      </c>
      <c r="K497" s="107">
        <f t="shared" si="71"/>
        <v>0.30434782608695654</v>
      </c>
      <c r="L497" s="107">
        <v>14</v>
      </c>
      <c r="M497" s="107">
        <v>85</v>
      </c>
      <c r="N497" s="107">
        <f t="shared" si="72"/>
        <v>0.16470588235294117</v>
      </c>
      <c r="O497" s="107">
        <v>25</v>
      </c>
      <c r="P497" s="107">
        <v>100</v>
      </c>
      <c r="Q497" s="107">
        <f t="shared" si="73"/>
        <v>0.25</v>
      </c>
      <c r="R497" s="107">
        <v>1</v>
      </c>
      <c r="S497" s="107">
        <v>96</v>
      </c>
      <c r="T497" s="107">
        <f t="shared" si="74"/>
        <v>1.0416666666666666E-2</v>
      </c>
      <c r="U497" s="107">
        <v>9</v>
      </c>
      <c r="V497" s="107">
        <v>98</v>
      </c>
      <c r="W497" s="107">
        <f t="shared" si="75"/>
        <v>9.1836734693877556E-2</v>
      </c>
      <c r="X497" s="107">
        <v>14</v>
      </c>
      <c r="Y497" s="107">
        <v>104</v>
      </c>
      <c r="Z497" s="107">
        <f t="shared" si="76"/>
        <v>0.13461538461538461</v>
      </c>
      <c r="AA497" s="107"/>
      <c r="AB497" s="107"/>
      <c r="AC497" s="107"/>
      <c r="AD497" s="344"/>
    </row>
    <row r="498" spans="2:30">
      <c r="B498" s="184">
        <v>20</v>
      </c>
      <c r="C498" s="107">
        <v>7</v>
      </c>
      <c r="D498" s="107">
        <v>106</v>
      </c>
      <c r="E498" s="107">
        <f t="shared" si="69"/>
        <v>6.6037735849056603E-2</v>
      </c>
      <c r="F498" s="107">
        <v>23</v>
      </c>
      <c r="G498" s="107">
        <v>87</v>
      </c>
      <c r="H498" s="107">
        <f t="shared" si="70"/>
        <v>0.26436781609195403</v>
      </c>
      <c r="I498" s="107">
        <v>23</v>
      </c>
      <c r="J498" s="107">
        <v>91</v>
      </c>
      <c r="K498" s="107">
        <f t="shared" si="71"/>
        <v>0.25274725274725274</v>
      </c>
      <c r="L498" s="107">
        <v>14</v>
      </c>
      <c r="M498" s="107">
        <v>100</v>
      </c>
      <c r="N498" s="107">
        <f t="shared" si="72"/>
        <v>0.14000000000000001</v>
      </c>
      <c r="O498" s="107">
        <v>32</v>
      </c>
      <c r="P498" s="107">
        <v>132</v>
      </c>
      <c r="Q498" s="107">
        <f t="shared" si="73"/>
        <v>0.24242424242424243</v>
      </c>
      <c r="R498" s="107">
        <v>31</v>
      </c>
      <c r="S498" s="107">
        <v>96</v>
      </c>
      <c r="T498" s="107">
        <f t="shared" si="74"/>
        <v>0.32291666666666669</v>
      </c>
      <c r="U498" s="107">
        <v>23</v>
      </c>
      <c r="V498" s="107">
        <v>149</v>
      </c>
      <c r="W498" s="107">
        <f t="shared" si="75"/>
        <v>0.15436241610738255</v>
      </c>
      <c r="X498" s="107">
        <v>9</v>
      </c>
      <c r="Y498" s="107">
        <v>177</v>
      </c>
      <c r="Z498" s="107">
        <f t="shared" si="76"/>
        <v>5.0847457627118647E-2</v>
      </c>
      <c r="AA498" s="107"/>
      <c r="AB498" s="107"/>
      <c r="AC498" s="107"/>
      <c r="AD498" s="344"/>
    </row>
    <row r="499" spans="2:30">
      <c r="B499" s="184">
        <v>21</v>
      </c>
      <c r="C499" s="107">
        <v>14</v>
      </c>
      <c r="D499" s="107">
        <v>82</v>
      </c>
      <c r="E499" s="107">
        <f t="shared" si="69"/>
        <v>0.17073170731707318</v>
      </c>
      <c r="F499" s="107">
        <v>18</v>
      </c>
      <c r="G499" s="107">
        <v>99</v>
      </c>
      <c r="H499" s="107">
        <f t="shared" si="70"/>
        <v>0.18181818181818182</v>
      </c>
      <c r="I499" s="107">
        <v>18</v>
      </c>
      <c r="J499" s="107">
        <v>69</v>
      </c>
      <c r="K499" s="107">
        <f t="shared" si="71"/>
        <v>0.2608695652173913</v>
      </c>
      <c r="L499" s="107">
        <v>7</v>
      </c>
      <c r="M499" s="107">
        <v>111</v>
      </c>
      <c r="N499" s="107">
        <f t="shared" si="72"/>
        <v>6.3063063063063057E-2</v>
      </c>
      <c r="O499" s="107">
        <v>20</v>
      </c>
      <c r="P499" s="107">
        <v>90</v>
      </c>
      <c r="Q499" s="107">
        <f t="shared" si="73"/>
        <v>0.22222222222222221</v>
      </c>
      <c r="R499" s="107">
        <v>28</v>
      </c>
      <c r="S499" s="107">
        <v>43</v>
      </c>
      <c r="T499" s="107">
        <f t="shared" si="74"/>
        <v>0.65116279069767447</v>
      </c>
      <c r="U499" s="107">
        <v>18</v>
      </c>
      <c r="V499" s="107">
        <v>106</v>
      </c>
      <c r="W499" s="107">
        <f t="shared" si="75"/>
        <v>0.16981132075471697</v>
      </c>
      <c r="X499" s="107">
        <v>19</v>
      </c>
      <c r="Y499" s="107">
        <v>145</v>
      </c>
      <c r="Z499" s="107">
        <f t="shared" si="76"/>
        <v>0.1310344827586207</v>
      </c>
      <c r="AA499" s="107"/>
      <c r="AB499" s="107"/>
      <c r="AC499" s="107"/>
      <c r="AD499" s="344"/>
    </row>
    <row r="500" spans="2:30">
      <c r="B500" s="184">
        <v>22</v>
      </c>
      <c r="C500" s="107">
        <v>13</v>
      </c>
      <c r="D500" s="107">
        <v>120</v>
      </c>
      <c r="E500" s="107">
        <f t="shared" si="69"/>
        <v>0.10833333333333334</v>
      </c>
      <c r="F500" s="107">
        <v>11</v>
      </c>
      <c r="G500" s="107">
        <v>103</v>
      </c>
      <c r="H500" s="107">
        <f t="shared" si="70"/>
        <v>0.10679611650485436</v>
      </c>
      <c r="I500" s="107">
        <v>20</v>
      </c>
      <c r="J500" s="107">
        <v>100</v>
      </c>
      <c r="K500" s="107">
        <f t="shared" si="71"/>
        <v>0.2</v>
      </c>
      <c r="L500" s="107">
        <v>1</v>
      </c>
      <c r="M500" s="107">
        <v>115</v>
      </c>
      <c r="N500" s="107">
        <f t="shared" si="72"/>
        <v>8.6956521739130436E-3</v>
      </c>
      <c r="O500" s="107">
        <v>32</v>
      </c>
      <c r="P500" s="107">
        <v>97</v>
      </c>
      <c r="Q500" s="107">
        <f t="shared" si="73"/>
        <v>0.32989690721649484</v>
      </c>
      <c r="R500" s="107">
        <v>25</v>
      </c>
      <c r="S500" s="107">
        <v>104</v>
      </c>
      <c r="T500" s="107">
        <f t="shared" si="74"/>
        <v>0.24038461538461539</v>
      </c>
      <c r="U500" s="107">
        <v>7</v>
      </c>
      <c r="V500" s="107">
        <v>117</v>
      </c>
      <c r="W500" s="107">
        <f t="shared" si="75"/>
        <v>5.9829059829059832E-2</v>
      </c>
      <c r="X500" s="107">
        <v>14</v>
      </c>
      <c r="Y500" s="107">
        <v>130</v>
      </c>
      <c r="Z500" s="107">
        <f t="shared" si="76"/>
        <v>0.1076923076923077</v>
      </c>
      <c r="AA500" s="107"/>
      <c r="AB500" s="107"/>
      <c r="AC500" s="107"/>
      <c r="AD500" s="344"/>
    </row>
    <row r="501" spans="2:30">
      <c r="B501" s="184">
        <v>23</v>
      </c>
      <c r="C501" s="107">
        <v>7</v>
      </c>
      <c r="D501" s="107">
        <v>83</v>
      </c>
      <c r="E501" s="107">
        <f t="shared" si="69"/>
        <v>8.4337349397590355E-2</v>
      </c>
      <c r="F501" s="107">
        <v>14</v>
      </c>
      <c r="G501" s="107">
        <v>134</v>
      </c>
      <c r="H501" s="107">
        <f t="shared" si="70"/>
        <v>0.1044776119402985</v>
      </c>
      <c r="I501" s="107">
        <v>20</v>
      </c>
      <c r="J501" s="107">
        <v>69</v>
      </c>
      <c r="K501" s="107">
        <f t="shared" si="71"/>
        <v>0.28985507246376813</v>
      </c>
      <c r="L501" s="107">
        <v>25</v>
      </c>
      <c r="M501" s="107">
        <v>105</v>
      </c>
      <c r="N501" s="107">
        <f t="shared" si="72"/>
        <v>0.23809523809523808</v>
      </c>
      <c r="O501" s="107">
        <v>32</v>
      </c>
      <c r="P501" s="107">
        <v>92</v>
      </c>
      <c r="Q501" s="107">
        <f t="shared" si="73"/>
        <v>0.34782608695652173</v>
      </c>
      <c r="R501" s="107">
        <v>23</v>
      </c>
      <c r="S501" s="107">
        <v>88</v>
      </c>
      <c r="T501" s="107">
        <f t="shared" si="74"/>
        <v>0.26136363636363635</v>
      </c>
      <c r="U501" s="107">
        <v>14</v>
      </c>
      <c r="V501" s="107">
        <v>116</v>
      </c>
      <c r="W501" s="107">
        <f t="shared" si="75"/>
        <v>0.1206896551724138</v>
      </c>
      <c r="X501" s="107">
        <v>9</v>
      </c>
      <c r="Y501" s="107">
        <v>143</v>
      </c>
      <c r="Z501" s="107">
        <f t="shared" si="76"/>
        <v>6.2937062937062943E-2</v>
      </c>
      <c r="AA501" s="107"/>
      <c r="AB501" s="107"/>
      <c r="AC501" s="107"/>
      <c r="AD501" s="344"/>
    </row>
    <row r="502" spans="2:30">
      <c r="B502" s="184">
        <v>24</v>
      </c>
      <c r="C502" s="107">
        <v>13</v>
      </c>
      <c r="D502" s="107">
        <v>93</v>
      </c>
      <c r="E502" s="107">
        <f t="shared" si="69"/>
        <v>0.13978494623655913</v>
      </c>
      <c r="F502" s="107">
        <v>11</v>
      </c>
      <c r="G502" s="107">
        <v>93</v>
      </c>
      <c r="H502" s="107">
        <f t="shared" si="70"/>
        <v>0.11827956989247312</v>
      </c>
      <c r="I502" s="107">
        <v>19</v>
      </c>
      <c r="J502" s="107">
        <v>92</v>
      </c>
      <c r="K502" s="107">
        <f t="shared" si="71"/>
        <v>0.20652173913043478</v>
      </c>
      <c r="L502" s="107">
        <v>26</v>
      </c>
      <c r="M502" s="107">
        <v>93</v>
      </c>
      <c r="N502" s="107">
        <f t="shared" si="72"/>
        <v>0.27956989247311825</v>
      </c>
      <c r="O502" s="107">
        <v>23</v>
      </c>
      <c r="P502" s="107">
        <v>79</v>
      </c>
      <c r="Q502" s="107">
        <f t="shared" si="73"/>
        <v>0.29113924050632911</v>
      </c>
      <c r="R502" s="107">
        <v>26</v>
      </c>
      <c r="S502" s="107">
        <v>108</v>
      </c>
      <c r="T502" s="107">
        <f t="shared" si="74"/>
        <v>0.24074074074074073</v>
      </c>
      <c r="U502" s="107">
        <v>13</v>
      </c>
      <c r="V502" s="107">
        <v>136</v>
      </c>
      <c r="W502" s="107">
        <f t="shared" si="75"/>
        <v>9.5588235294117641E-2</v>
      </c>
      <c r="X502" s="107">
        <v>7</v>
      </c>
      <c r="Y502" s="107">
        <v>119</v>
      </c>
      <c r="Z502" s="107">
        <f t="shared" si="76"/>
        <v>5.8823529411764705E-2</v>
      </c>
      <c r="AA502" s="107"/>
      <c r="AB502" s="107"/>
      <c r="AC502" s="107"/>
      <c r="AD502" s="344"/>
    </row>
    <row r="503" spans="2:30">
      <c r="B503" s="184">
        <v>25</v>
      </c>
      <c r="C503" s="107">
        <v>18</v>
      </c>
      <c r="D503" s="107">
        <v>141</v>
      </c>
      <c r="E503" s="107">
        <f t="shared" si="69"/>
        <v>0.1276595744680851</v>
      </c>
      <c r="F503" s="107">
        <v>13</v>
      </c>
      <c r="G503" s="107">
        <v>151</v>
      </c>
      <c r="H503" s="107">
        <f t="shared" si="70"/>
        <v>8.6092715231788075E-2</v>
      </c>
      <c r="I503" s="107">
        <v>25</v>
      </c>
      <c r="J503" s="107">
        <v>73</v>
      </c>
      <c r="K503" s="107">
        <f t="shared" si="71"/>
        <v>0.34246575342465752</v>
      </c>
      <c r="L503" s="107">
        <v>26</v>
      </c>
      <c r="M503" s="107">
        <v>71</v>
      </c>
      <c r="N503" s="107">
        <f t="shared" si="72"/>
        <v>0.36619718309859156</v>
      </c>
      <c r="O503" s="107">
        <v>23</v>
      </c>
      <c r="P503" s="107">
        <v>122</v>
      </c>
      <c r="Q503" s="107">
        <f t="shared" si="73"/>
        <v>0.18852459016393441</v>
      </c>
      <c r="R503" s="107">
        <v>24</v>
      </c>
      <c r="S503" s="107">
        <v>68</v>
      </c>
      <c r="T503" s="107">
        <f t="shared" si="74"/>
        <v>0.35294117647058826</v>
      </c>
      <c r="U503" s="107">
        <v>7</v>
      </c>
      <c r="V503" s="107">
        <v>108</v>
      </c>
      <c r="W503" s="107">
        <f t="shared" si="75"/>
        <v>6.4814814814814811E-2</v>
      </c>
      <c r="X503" s="107">
        <v>9</v>
      </c>
      <c r="Y503" s="107">
        <v>86</v>
      </c>
      <c r="Z503" s="107">
        <f t="shared" si="76"/>
        <v>0.10465116279069768</v>
      </c>
      <c r="AA503" s="107"/>
      <c r="AB503" s="107"/>
      <c r="AC503" s="107"/>
      <c r="AD503" s="344"/>
    </row>
    <row r="504" spans="2:30">
      <c r="B504" s="184">
        <v>26</v>
      </c>
      <c r="C504" s="107">
        <v>18</v>
      </c>
      <c r="D504" s="107">
        <v>111</v>
      </c>
      <c r="E504" s="107">
        <f t="shared" si="69"/>
        <v>0.16216216216216217</v>
      </c>
      <c r="F504" s="107">
        <v>11</v>
      </c>
      <c r="G504" s="107">
        <v>109</v>
      </c>
      <c r="H504" s="107">
        <f t="shared" si="70"/>
        <v>0.10091743119266056</v>
      </c>
      <c r="I504" s="107">
        <v>14</v>
      </c>
      <c r="J504" s="107">
        <v>117</v>
      </c>
      <c r="K504" s="107">
        <f t="shared" si="71"/>
        <v>0.11965811965811966</v>
      </c>
      <c r="L504" s="107">
        <v>19</v>
      </c>
      <c r="M504" s="107">
        <v>94</v>
      </c>
      <c r="N504" s="107">
        <f t="shared" si="72"/>
        <v>0.20212765957446807</v>
      </c>
      <c r="O504" s="107">
        <v>23</v>
      </c>
      <c r="P504" s="107">
        <v>99</v>
      </c>
      <c r="Q504" s="107">
        <f t="shared" si="73"/>
        <v>0.23232323232323232</v>
      </c>
      <c r="R504" s="107">
        <v>31</v>
      </c>
      <c r="S504" s="107">
        <v>104</v>
      </c>
      <c r="T504" s="107">
        <f t="shared" si="74"/>
        <v>0.29807692307692307</v>
      </c>
      <c r="U504" s="107">
        <v>14</v>
      </c>
      <c r="V504" s="107">
        <v>129</v>
      </c>
      <c r="W504" s="107">
        <f t="shared" si="75"/>
        <v>0.10852713178294573</v>
      </c>
      <c r="X504" s="107">
        <v>20</v>
      </c>
      <c r="Y504" s="107">
        <v>143</v>
      </c>
      <c r="Z504" s="107">
        <f t="shared" si="76"/>
        <v>0.13986013986013987</v>
      </c>
      <c r="AA504" s="107"/>
      <c r="AB504" s="107"/>
      <c r="AC504" s="107"/>
      <c r="AD504" s="344"/>
    </row>
    <row r="505" spans="2:30">
      <c r="B505" s="184">
        <v>27</v>
      </c>
      <c r="C505" s="107">
        <v>9</v>
      </c>
      <c r="D505" s="107">
        <v>129</v>
      </c>
      <c r="E505" s="107">
        <f t="shared" si="69"/>
        <v>6.9767441860465115E-2</v>
      </c>
      <c r="F505" s="107">
        <v>13</v>
      </c>
      <c r="G505" s="107">
        <v>116</v>
      </c>
      <c r="H505" s="107">
        <f t="shared" si="70"/>
        <v>0.11206896551724138</v>
      </c>
      <c r="I505" s="107">
        <v>19</v>
      </c>
      <c r="J505" s="107">
        <v>103</v>
      </c>
      <c r="K505" s="107">
        <f t="shared" si="71"/>
        <v>0.18446601941747573</v>
      </c>
      <c r="L505" s="107">
        <v>9</v>
      </c>
      <c r="M505" s="107">
        <v>115</v>
      </c>
      <c r="N505" s="107">
        <f t="shared" si="72"/>
        <v>7.8260869565217397E-2</v>
      </c>
      <c r="O505" s="107">
        <v>28</v>
      </c>
      <c r="P505" s="107">
        <v>88</v>
      </c>
      <c r="Q505" s="107">
        <f t="shared" si="73"/>
        <v>0.31818181818181818</v>
      </c>
      <c r="R505" s="107">
        <v>23</v>
      </c>
      <c r="S505" s="107">
        <v>74</v>
      </c>
      <c r="T505" s="107">
        <f t="shared" si="74"/>
        <v>0.3108108108108108</v>
      </c>
      <c r="U505" s="107">
        <v>7</v>
      </c>
      <c r="V505" s="107">
        <v>92</v>
      </c>
      <c r="W505" s="107">
        <f t="shared" si="75"/>
        <v>7.6086956521739135E-2</v>
      </c>
      <c r="X505" s="107">
        <v>11</v>
      </c>
      <c r="Y505" s="107">
        <v>95</v>
      </c>
      <c r="Z505" s="107">
        <f t="shared" si="76"/>
        <v>0.11578947368421053</v>
      </c>
      <c r="AA505" s="107"/>
      <c r="AB505" s="107"/>
      <c r="AC505" s="107"/>
      <c r="AD505" s="344"/>
    </row>
    <row r="506" spans="2:30">
      <c r="B506" s="184">
        <v>28</v>
      </c>
      <c r="C506" s="107">
        <v>14</v>
      </c>
      <c r="D506" s="107">
        <v>108</v>
      </c>
      <c r="E506" s="107">
        <f t="shared" si="69"/>
        <v>0.12962962962962962</v>
      </c>
      <c r="F506" s="107">
        <v>15</v>
      </c>
      <c r="G506" s="107">
        <v>139</v>
      </c>
      <c r="H506" s="107">
        <f t="shared" si="70"/>
        <v>0.1079136690647482</v>
      </c>
      <c r="I506" s="107">
        <v>23</v>
      </c>
      <c r="J506" s="107">
        <v>87</v>
      </c>
      <c r="K506" s="107">
        <f t="shared" si="71"/>
        <v>0.26436781609195403</v>
      </c>
      <c r="L506" s="107">
        <v>19</v>
      </c>
      <c r="M506" s="107">
        <v>79</v>
      </c>
      <c r="N506" s="107">
        <f t="shared" si="72"/>
        <v>0.24050632911392406</v>
      </c>
      <c r="O506" s="107">
        <v>25</v>
      </c>
      <c r="P506" s="107">
        <v>86</v>
      </c>
      <c r="Q506" s="107">
        <f t="shared" si="73"/>
        <v>0.29069767441860467</v>
      </c>
      <c r="R506" s="107">
        <v>23</v>
      </c>
      <c r="S506" s="107">
        <v>73</v>
      </c>
      <c r="T506" s="107">
        <f t="shared" si="74"/>
        <v>0.31506849315068491</v>
      </c>
      <c r="U506" s="107">
        <v>20</v>
      </c>
      <c r="V506" s="107">
        <v>156</v>
      </c>
      <c r="W506" s="107">
        <f t="shared" si="75"/>
        <v>0.12820512820512819</v>
      </c>
      <c r="X506" s="107">
        <v>13</v>
      </c>
      <c r="Y506" s="107">
        <v>110</v>
      </c>
      <c r="Z506" s="107">
        <f t="shared" si="76"/>
        <v>0.11818181818181818</v>
      </c>
      <c r="AA506" s="107"/>
      <c r="AB506" s="107"/>
      <c r="AC506" s="107"/>
      <c r="AD506" s="344"/>
    </row>
    <row r="507" spans="2:30">
      <c r="B507" s="184">
        <v>29</v>
      </c>
      <c r="C507" s="107">
        <v>19</v>
      </c>
      <c r="D507" s="107">
        <v>99</v>
      </c>
      <c r="E507" s="107">
        <f t="shared" si="69"/>
        <v>0.19191919191919191</v>
      </c>
      <c r="F507" s="107">
        <v>16</v>
      </c>
      <c r="G507" s="107">
        <v>116</v>
      </c>
      <c r="H507" s="107">
        <f t="shared" si="70"/>
        <v>0.13793103448275862</v>
      </c>
      <c r="I507" s="107">
        <v>25</v>
      </c>
      <c r="J507" s="107">
        <v>73</v>
      </c>
      <c r="K507" s="107">
        <f t="shared" si="71"/>
        <v>0.34246575342465752</v>
      </c>
      <c r="L507" s="107">
        <v>13</v>
      </c>
      <c r="M507" s="107">
        <v>81</v>
      </c>
      <c r="N507" s="107">
        <f t="shared" si="72"/>
        <v>0.16049382716049382</v>
      </c>
      <c r="O507" s="107">
        <v>26</v>
      </c>
      <c r="P507" s="107">
        <v>109</v>
      </c>
      <c r="Q507" s="107">
        <f t="shared" si="73"/>
        <v>0.23853211009174313</v>
      </c>
      <c r="R507" s="107">
        <v>22</v>
      </c>
      <c r="S507" s="107">
        <v>81</v>
      </c>
      <c r="T507" s="107">
        <f t="shared" si="74"/>
        <v>0.27160493827160492</v>
      </c>
      <c r="U507" s="107">
        <v>7</v>
      </c>
      <c r="V507" s="107">
        <v>98</v>
      </c>
      <c r="W507" s="107">
        <f t="shared" si="75"/>
        <v>7.1428571428571425E-2</v>
      </c>
      <c r="X507" s="107">
        <v>9</v>
      </c>
      <c r="Y507" s="107">
        <v>147</v>
      </c>
      <c r="Z507" s="107">
        <f t="shared" si="76"/>
        <v>6.1224489795918366E-2</v>
      </c>
      <c r="AA507" s="107"/>
      <c r="AB507" s="107"/>
      <c r="AC507" s="107"/>
      <c r="AD507" s="344"/>
    </row>
    <row r="508" spans="2:30">
      <c r="B508" s="184">
        <v>30</v>
      </c>
      <c r="C508" s="107">
        <v>9</v>
      </c>
      <c r="D508" s="107">
        <v>128</v>
      </c>
      <c r="E508" s="107">
        <f t="shared" si="69"/>
        <v>7.03125E-2</v>
      </c>
      <c r="F508" s="107">
        <v>19</v>
      </c>
      <c r="G508" s="107">
        <v>122</v>
      </c>
      <c r="H508" s="107">
        <f t="shared" si="70"/>
        <v>0.15573770491803279</v>
      </c>
      <c r="I508" s="107">
        <v>18</v>
      </c>
      <c r="J508" s="107">
        <v>99</v>
      </c>
      <c r="K508" s="107">
        <f t="shared" si="71"/>
        <v>0.18181818181818182</v>
      </c>
      <c r="L508" s="107">
        <v>23</v>
      </c>
      <c r="M508" s="107">
        <v>103</v>
      </c>
      <c r="N508" s="107">
        <f t="shared" si="72"/>
        <v>0.22330097087378642</v>
      </c>
      <c r="O508" s="107">
        <v>32</v>
      </c>
      <c r="P508" s="107">
        <v>114</v>
      </c>
      <c r="Q508" s="107">
        <f t="shared" si="73"/>
        <v>0.2807017543859649</v>
      </c>
      <c r="R508" s="107">
        <v>21</v>
      </c>
      <c r="S508" s="107">
        <v>61</v>
      </c>
      <c r="T508" s="107">
        <f t="shared" si="74"/>
        <v>0.34426229508196721</v>
      </c>
      <c r="U508" s="107">
        <v>7</v>
      </c>
      <c r="V508" s="107">
        <v>130</v>
      </c>
      <c r="W508" s="107">
        <f t="shared" si="75"/>
        <v>5.3846153846153849E-2</v>
      </c>
      <c r="X508" s="107">
        <v>19</v>
      </c>
      <c r="Y508" s="107">
        <v>129</v>
      </c>
      <c r="Z508" s="107">
        <f t="shared" si="76"/>
        <v>0.14728682170542637</v>
      </c>
      <c r="AA508" s="107"/>
      <c r="AB508" s="107"/>
      <c r="AC508" s="107"/>
      <c r="AD508" s="344"/>
    </row>
    <row r="509" spans="2:30">
      <c r="B509" s="184">
        <v>31</v>
      </c>
      <c r="C509" s="107">
        <v>7</v>
      </c>
      <c r="D509" s="107">
        <v>65</v>
      </c>
      <c r="E509" s="107">
        <f t="shared" si="69"/>
        <v>0.1076923076923077</v>
      </c>
      <c r="F509" s="107">
        <v>13</v>
      </c>
      <c r="G509" s="107">
        <v>125</v>
      </c>
      <c r="H509" s="107">
        <f t="shared" si="70"/>
        <v>0.104</v>
      </c>
      <c r="I509" s="107">
        <v>20</v>
      </c>
      <c r="J509" s="107">
        <v>115</v>
      </c>
      <c r="K509" s="107">
        <f t="shared" si="71"/>
        <v>0.17391304347826086</v>
      </c>
      <c r="L509" s="107">
        <v>31</v>
      </c>
      <c r="M509" s="107">
        <v>99</v>
      </c>
      <c r="N509" s="107">
        <f t="shared" si="72"/>
        <v>0.31313131313131315</v>
      </c>
      <c r="O509" s="107">
        <v>26</v>
      </c>
      <c r="P509" s="107">
        <v>74</v>
      </c>
      <c r="Q509" s="107">
        <f t="shared" si="73"/>
        <v>0.35135135135135137</v>
      </c>
      <c r="R509" s="107">
        <v>1</v>
      </c>
      <c r="S509" s="107">
        <v>83</v>
      </c>
      <c r="T509" s="107">
        <f t="shared" si="74"/>
        <v>1.2048192771084338E-2</v>
      </c>
      <c r="U509" s="107">
        <v>9</v>
      </c>
      <c r="V509" s="107">
        <v>98</v>
      </c>
      <c r="W509" s="107">
        <f t="shared" si="75"/>
        <v>9.1836734693877556E-2</v>
      </c>
      <c r="X509" s="107">
        <v>14</v>
      </c>
      <c r="Y509" s="107">
        <v>119</v>
      </c>
      <c r="Z509" s="107">
        <f t="shared" si="76"/>
        <v>0.11764705882352941</v>
      </c>
      <c r="AA509" s="107"/>
      <c r="AB509" s="107"/>
      <c r="AC509" s="107"/>
      <c r="AD509" s="344"/>
    </row>
    <row r="510" spans="2:30">
      <c r="B510" s="184">
        <v>32</v>
      </c>
      <c r="C510" s="107">
        <v>14</v>
      </c>
      <c r="D510" s="107">
        <v>113</v>
      </c>
      <c r="E510" s="107">
        <f t="shared" si="69"/>
        <v>0.12389380530973451</v>
      </c>
      <c r="F510" s="107">
        <v>11</v>
      </c>
      <c r="G510" s="107">
        <v>120</v>
      </c>
      <c r="H510" s="107">
        <f t="shared" si="70"/>
        <v>9.166666666666666E-2</v>
      </c>
      <c r="I510" s="107">
        <v>25</v>
      </c>
      <c r="J510" s="107">
        <v>99</v>
      </c>
      <c r="K510" s="107">
        <f t="shared" si="71"/>
        <v>0.25252525252525254</v>
      </c>
      <c r="L510" s="107">
        <v>23</v>
      </c>
      <c r="M510" s="107">
        <v>112</v>
      </c>
      <c r="N510" s="107">
        <f t="shared" si="72"/>
        <v>0.20535714285714285</v>
      </c>
      <c r="O510" s="107">
        <v>14</v>
      </c>
      <c r="P510" s="107">
        <v>79</v>
      </c>
      <c r="Q510" s="107">
        <f t="shared" si="73"/>
        <v>0.17721518987341772</v>
      </c>
      <c r="R510" s="107">
        <v>23</v>
      </c>
      <c r="S510" s="107">
        <v>90</v>
      </c>
      <c r="T510" s="107">
        <f t="shared" si="74"/>
        <v>0.25555555555555554</v>
      </c>
      <c r="U510" s="107">
        <v>13</v>
      </c>
      <c r="V510" s="107">
        <v>122</v>
      </c>
      <c r="W510" s="107">
        <f t="shared" si="75"/>
        <v>0.10655737704918032</v>
      </c>
      <c r="X510" s="107">
        <v>20</v>
      </c>
      <c r="Y510" s="107">
        <v>122</v>
      </c>
      <c r="Z510" s="107">
        <f t="shared" si="76"/>
        <v>0.16393442622950818</v>
      </c>
      <c r="AA510" s="107"/>
      <c r="AB510" s="107"/>
      <c r="AC510" s="107"/>
      <c r="AD510" s="344"/>
    </row>
    <row r="511" spans="2:30">
      <c r="B511" s="184">
        <v>33</v>
      </c>
      <c r="C511" s="107">
        <v>7</v>
      </c>
      <c r="D511" s="107">
        <v>64</v>
      </c>
      <c r="E511" s="107">
        <f t="shared" ref="E511:E542" si="77">C511/D511</f>
        <v>0.109375</v>
      </c>
      <c r="F511" s="107">
        <v>13</v>
      </c>
      <c r="G511" s="107">
        <v>131</v>
      </c>
      <c r="H511" s="107">
        <f t="shared" ref="H511:H542" si="78">F511/G511</f>
        <v>9.9236641221374045E-2</v>
      </c>
      <c r="I511" s="107">
        <v>35</v>
      </c>
      <c r="J511" s="107">
        <v>111</v>
      </c>
      <c r="K511" s="107">
        <f t="shared" ref="K511:K542" si="79">I511/J511</f>
        <v>0.31531531531531531</v>
      </c>
      <c r="L511" s="107">
        <v>20</v>
      </c>
      <c r="M511" s="107">
        <v>98</v>
      </c>
      <c r="N511" s="107">
        <f t="shared" ref="N511:N542" si="80">L511/M511</f>
        <v>0.20408163265306123</v>
      </c>
      <c r="O511" s="107">
        <v>23</v>
      </c>
      <c r="P511" s="107">
        <v>104</v>
      </c>
      <c r="Q511" s="107">
        <f t="shared" ref="Q511:Q542" si="81">O511/P511</f>
        <v>0.22115384615384615</v>
      </c>
      <c r="R511" s="107">
        <v>31</v>
      </c>
      <c r="S511" s="107">
        <v>108</v>
      </c>
      <c r="T511" s="107">
        <f t="shared" ref="T511:T542" si="82">R511/S511</f>
        <v>0.28703703703703703</v>
      </c>
      <c r="U511" s="107">
        <v>7</v>
      </c>
      <c r="V511" s="107">
        <v>119</v>
      </c>
      <c r="W511" s="107">
        <f t="shared" ref="W511:W542" si="83">U511/V511</f>
        <v>5.8823529411764705E-2</v>
      </c>
      <c r="X511" s="107">
        <v>13</v>
      </c>
      <c r="Y511" s="107">
        <v>84</v>
      </c>
      <c r="Z511" s="107">
        <f t="shared" ref="Z511:Z542" si="84">X511/Y511</f>
        <v>0.15476190476190477</v>
      </c>
      <c r="AA511" s="107"/>
      <c r="AB511" s="107"/>
      <c r="AC511" s="107"/>
      <c r="AD511" s="344"/>
    </row>
    <row r="512" spans="2:30">
      <c r="B512" s="184">
        <v>34</v>
      </c>
      <c r="C512" s="107">
        <v>14</v>
      </c>
      <c r="D512" s="107">
        <v>137</v>
      </c>
      <c r="E512" s="107">
        <f t="shared" si="77"/>
        <v>0.10218978102189781</v>
      </c>
      <c r="F512" s="107">
        <v>15</v>
      </c>
      <c r="G512" s="107">
        <v>114</v>
      </c>
      <c r="H512" s="107">
        <f t="shared" si="78"/>
        <v>0.13157894736842105</v>
      </c>
      <c r="I512" s="107">
        <v>23</v>
      </c>
      <c r="J512" s="107">
        <v>101</v>
      </c>
      <c r="K512" s="107">
        <f t="shared" si="79"/>
        <v>0.22772277227722773</v>
      </c>
      <c r="L512" s="107">
        <v>9</v>
      </c>
      <c r="M512" s="107">
        <v>90</v>
      </c>
      <c r="N512" s="107">
        <f t="shared" si="80"/>
        <v>0.1</v>
      </c>
      <c r="O512" s="107">
        <v>32</v>
      </c>
      <c r="P512" s="107">
        <v>73</v>
      </c>
      <c r="Q512" s="107">
        <f t="shared" si="81"/>
        <v>0.43835616438356162</v>
      </c>
      <c r="R512" s="107">
        <v>31</v>
      </c>
      <c r="S512" s="107">
        <v>92</v>
      </c>
      <c r="T512" s="107">
        <f t="shared" si="82"/>
        <v>0.33695652173913043</v>
      </c>
      <c r="U512" s="107">
        <v>14</v>
      </c>
      <c r="V512" s="107">
        <v>112</v>
      </c>
      <c r="W512" s="107">
        <f t="shared" si="83"/>
        <v>0.125</v>
      </c>
      <c r="X512" s="107">
        <v>11</v>
      </c>
      <c r="Y512" s="107">
        <v>103</v>
      </c>
      <c r="Z512" s="107">
        <f t="shared" si="84"/>
        <v>0.10679611650485436</v>
      </c>
      <c r="AA512" s="107"/>
      <c r="AB512" s="107"/>
      <c r="AC512" s="107"/>
      <c r="AD512" s="344"/>
    </row>
    <row r="513" spans="2:30">
      <c r="B513" s="184">
        <v>35</v>
      </c>
      <c r="C513" s="107">
        <v>7</v>
      </c>
      <c r="D513" s="107">
        <v>115</v>
      </c>
      <c r="E513" s="107">
        <f t="shared" si="77"/>
        <v>6.0869565217391307E-2</v>
      </c>
      <c r="F513" s="107">
        <v>9</v>
      </c>
      <c r="G513" s="107">
        <v>133</v>
      </c>
      <c r="H513" s="107">
        <f t="shared" si="78"/>
        <v>6.7669172932330823E-2</v>
      </c>
      <c r="I513" s="107">
        <v>26</v>
      </c>
      <c r="J513" s="107">
        <v>92</v>
      </c>
      <c r="K513" s="107">
        <f t="shared" si="79"/>
        <v>0.28260869565217389</v>
      </c>
      <c r="L513" s="107">
        <v>18</v>
      </c>
      <c r="M513" s="107">
        <v>106</v>
      </c>
      <c r="N513" s="107">
        <f t="shared" si="80"/>
        <v>0.16981132075471697</v>
      </c>
      <c r="O513" s="107">
        <v>26</v>
      </c>
      <c r="P513" s="107">
        <v>77</v>
      </c>
      <c r="Q513" s="107">
        <f t="shared" si="81"/>
        <v>0.33766233766233766</v>
      </c>
      <c r="R513" s="107">
        <v>17</v>
      </c>
      <c r="S513" s="107">
        <v>66</v>
      </c>
      <c r="T513" s="107">
        <f t="shared" si="82"/>
        <v>0.25757575757575757</v>
      </c>
      <c r="U513" s="107">
        <v>13</v>
      </c>
      <c r="V513" s="107">
        <v>105</v>
      </c>
      <c r="W513" s="107">
        <f t="shared" si="83"/>
        <v>0.12380952380952381</v>
      </c>
      <c r="X513" s="107">
        <v>14</v>
      </c>
      <c r="Y513" s="107">
        <v>119</v>
      </c>
      <c r="Z513" s="107">
        <f t="shared" si="84"/>
        <v>0.11764705882352941</v>
      </c>
      <c r="AA513" s="107"/>
      <c r="AB513" s="107"/>
      <c r="AC513" s="107"/>
      <c r="AD513" s="344"/>
    </row>
    <row r="514" spans="2:30">
      <c r="B514" s="184">
        <v>36</v>
      </c>
      <c r="C514" s="107">
        <v>9</v>
      </c>
      <c r="D514" s="107">
        <v>126</v>
      </c>
      <c r="E514" s="107">
        <f t="shared" si="77"/>
        <v>7.1428571428571425E-2</v>
      </c>
      <c r="F514" s="107">
        <v>14</v>
      </c>
      <c r="G514" s="107">
        <v>140</v>
      </c>
      <c r="H514" s="107">
        <f t="shared" si="78"/>
        <v>0.1</v>
      </c>
      <c r="I514" s="107">
        <v>28</v>
      </c>
      <c r="J514" s="107">
        <v>113</v>
      </c>
      <c r="K514" s="107">
        <f t="shared" si="79"/>
        <v>0.24778761061946902</v>
      </c>
      <c r="L514" s="107">
        <v>26</v>
      </c>
      <c r="M514" s="107">
        <v>52</v>
      </c>
      <c r="N514" s="107">
        <f t="shared" si="80"/>
        <v>0.5</v>
      </c>
      <c r="O514" s="107">
        <v>20</v>
      </c>
      <c r="P514" s="107">
        <v>87</v>
      </c>
      <c r="Q514" s="107">
        <f t="shared" si="81"/>
        <v>0.22988505747126436</v>
      </c>
      <c r="R514" s="107">
        <v>26</v>
      </c>
      <c r="S514" s="107">
        <v>95</v>
      </c>
      <c r="T514" s="107">
        <f t="shared" si="82"/>
        <v>0.27368421052631581</v>
      </c>
      <c r="U514" s="107">
        <v>14</v>
      </c>
      <c r="V514" s="107">
        <v>101</v>
      </c>
      <c r="W514" s="107">
        <f t="shared" si="83"/>
        <v>0.13861386138613863</v>
      </c>
      <c r="X514" s="107">
        <v>16</v>
      </c>
      <c r="Y514" s="107">
        <v>116</v>
      </c>
      <c r="Z514" s="107">
        <f t="shared" si="84"/>
        <v>0.13793103448275862</v>
      </c>
      <c r="AA514" s="107"/>
      <c r="AB514" s="107"/>
      <c r="AC514" s="107"/>
      <c r="AD514" s="344"/>
    </row>
    <row r="515" spans="2:30">
      <c r="B515" s="184">
        <v>37</v>
      </c>
      <c r="C515" s="107">
        <v>23</v>
      </c>
      <c r="D515" s="107">
        <v>131</v>
      </c>
      <c r="E515" s="107">
        <f t="shared" si="77"/>
        <v>0.17557251908396945</v>
      </c>
      <c r="F515" s="107">
        <v>14</v>
      </c>
      <c r="G515" s="107">
        <v>163</v>
      </c>
      <c r="H515" s="107">
        <f t="shared" si="78"/>
        <v>8.5889570552147243E-2</v>
      </c>
      <c r="I515" s="107">
        <v>19</v>
      </c>
      <c r="J515" s="107">
        <v>81</v>
      </c>
      <c r="K515" s="107">
        <f t="shared" si="79"/>
        <v>0.23456790123456789</v>
      </c>
      <c r="L515" s="107">
        <v>19</v>
      </c>
      <c r="M515" s="107">
        <v>37</v>
      </c>
      <c r="N515" s="107">
        <f t="shared" si="80"/>
        <v>0.51351351351351349</v>
      </c>
      <c r="O515" s="107">
        <v>26</v>
      </c>
      <c r="P515" s="107">
        <v>85</v>
      </c>
      <c r="Q515" s="107">
        <f t="shared" si="81"/>
        <v>0.30588235294117649</v>
      </c>
      <c r="R515" s="107">
        <v>15</v>
      </c>
      <c r="S515" s="107">
        <v>64</v>
      </c>
      <c r="T515" s="107">
        <f t="shared" si="82"/>
        <v>0.234375</v>
      </c>
      <c r="U515" s="107">
        <v>13</v>
      </c>
      <c r="V515" s="107">
        <v>122</v>
      </c>
      <c r="W515" s="107">
        <f t="shared" si="83"/>
        <v>0.10655737704918032</v>
      </c>
      <c r="X515" s="107">
        <v>26</v>
      </c>
      <c r="Y515" s="107">
        <v>154</v>
      </c>
      <c r="Z515" s="107">
        <f t="shared" si="84"/>
        <v>0.16883116883116883</v>
      </c>
      <c r="AA515" s="107"/>
      <c r="AB515" s="107"/>
      <c r="AC515" s="107"/>
      <c r="AD515" s="344"/>
    </row>
    <row r="516" spans="2:30">
      <c r="B516" s="184">
        <v>38</v>
      </c>
      <c r="C516" s="107">
        <v>13</v>
      </c>
      <c r="D516" s="107">
        <v>107</v>
      </c>
      <c r="E516" s="107">
        <f t="shared" si="77"/>
        <v>0.12149532710280374</v>
      </c>
      <c r="F516" s="107">
        <v>13</v>
      </c>
      <c r="G516" s="107">
        <v>113</v>
      </c>
      <c r="H516" s="107">
        <f t="shared" si="78"/>
        <v>0.11504424778761062</v>
      </c>
      <c r="I516" s="107">
        <v>1</v>
      </c>
      <c r="J516" s="107">
        <v>94</v>
      </c>
      <c r="K516" s="107">
        <f t="shared" si="79"/>
        <v>1.0638297872340425E-2</v>
      </c>
      <c r="L516" s="107">
        <v>37</v>
      </c>
      <c r="M516" s="107">
        <v>68</v>
      </c>
      <c r="N516" s="107">
        <f t="shared" si="80"/>
        <v>0.54411764705882348</v>
      </c>
      <c r="O516" s="107">
        <v>23</v>
      </c>
      <c r="P516" s="107">
        <v>86</v>
      </c>
      <c r="Q516" s="107">
        <f t="shared" si="81"/>
        <v>0.26744186046511625</v>
      </c>
      <c r="R516" s="107">
        <v>23</v>
      </c>
      <c r="S516" s="107">
        <v>88</v>
      </c>
      <c r="T516" s="107">
        <f t="shared" si="82"/>
        <v>0.26136363636363635</v>
      </c>
      <c r="U516" s="107">
        <v>14</v>
      </c>
      <c r="V516" s="107">
        <v>103</v>
      </c>
      <c r="W516" s="107">
        <f t="shared" si="83"/>
        <v>0.13592233009708737</v>
      </c>
      <c r="X516" s="107">
        <v>18</v>
      </c>
      <c r="Y516" s="107">
        <v>131</v>
      </c>
      <c r="Z516" s="107">
        <f t="shared" si="84"/>
        <v>0.13740458015267176</v>
      </c>
      <c r="AA516" s="107"/>
      <c r="AB516" s="107"/>
      <c r="AC516" s="107"/>
      <c r="AD516" s="344"/>
    </row>
    <row r="517" spans="2:30">
      <c r="B517" s="184">
        <v>39</v>
      </c>
      <c r="C517" s="107">
        <v>23</v>
      </c>
      <c r="D517" s="107">
        <v>116</v>
      </c>
      <c r="E517" s="107">
        <f t="shared" si="77"/>
        <v>0.19827586206896552</v>
      </c>
      <c r="F517" s="107">
        <v>9</v>
      </c>
      <c r="G517" s="107">
        <v>113</v>
      </c>
      <c r="H517" s="107">
        <f t="shared" si="78"/>
        <v>7.9646017699115043E-2</v>
      </c>
      <c r="I517" s="107">
        <v>26</v>
      </c>
      <c r="J517" s="107">
        <v>87</v>
      </c>
      <c r="K517" s="107">
        <f t="shared" si="79"/>
        <v>0.2988505747126437</v>
      </c>
      <c r="L517" s="107">
        <v>31</v>
      </c>
      <c r="M517" s="107">
        <v>69</v>
      </c>
      <c r="N517" s="107">
        <f t="shared" si="80"/>
        <v>0.44927536231884058</v>
      </c>
      <c r="O517" s="107">
        <v>14</v>
      </c>
      <c r="P517" s="107">
        <v>104</v>
      </c>
      <c r="Q517" s="107">
        <f t="shared" si="81"/>
        <v>0.13461538461538461</v>
      </c>
      <c r="R517" s="107">
        <v>25</v>
      </c>
      <c r="S517" s="107">
        <v>91</v>
      </c>
      <c r="T517" s="107">
        <f t="shared" si="82"/>
        <v>0.27472527472527475</v>
      </c>
      <c r="U517" s="107">
        <v>9</v>
      </c>
      <c r="V517" s="107">
        <v>109</v>
      </c>
      <c r="W517" s="107">
        <f t="shared" si="83"/>
        <v>8.2568807339449546E-2</v>
      </c>
      <c r="X517" s="107">
        <v>13</v>
      </c>
      <c r="Y517" s="107">
        <v>101</v>
      </c>
      <c r="Z517" s="107">
        <f t="shared" si="84"/>
        <v>0.12871287128712872</v>
      </c>
      <c r="AA517" s="107"/>
      <c r="AB517" s="107"/>
      <c r="AC517" s="107"/>
      <c r="AD517" s="344"/>
    </row>
    <row r="518" spans="2:30">
      <c r="B518" s="184">
        <v>40</v>
      </c>
      <c r="C518" s="107">
        <v>9</v>
      </c>
      <c r="D518" s="107">
        <v>125</v>
      </c>
      <c r="E518" s="107">
        <f t="shared" si="77"/>
        <v>7.1999999999999995E-2</v>
      </c>
      <c r="F518" s="107">
        <v>9</v>
      </c>
      <c r="G518" s="107">
        <v>155</v>
      </c>
      <c r="H518" s="107">
        <f t="shared" si="78"/>
        <v>5.8064516129032261E-2</v>
      </c>
      <c r="I518" s="107">
        <v>25</v>
      </c>
      <c r="J518" s="107">
        <v>85</v>
      </c>
      <c r="K518" s="107">
        <f t="shared" si="79"/>
        <v>0.29411764705882354</v>
      </c>
      <c r="L518" s="107">
        <v>26</v>
      </c>
      <c r="M518" s="107">
        <v>109</v>
      </c>
      <c r="N518" s="107">
        <f t="shared" si="80"/>
        <v>0.23853211009174313</v>
      </c>
      <c r="O518" s="107">
        <v>31</v>
      </c>
      <c r="P518" s="107">
        <v>101</v>
      </c>
      <c r="Q518" s="107">
        <f t="shared" si="81"/>
        <v>0.30693069306930693</v>
      </c>
      <c r="R518" s="107">
        <v>25</v>
      </c>
      <c r="S518" s="107">
        <v>119</v>
      </c>
      <c r="T518" s="107">
        <f t="shared" si="82"/>
        <v>0.21008403361344538</v>
      </c>
      <c r="U518" s="107">
        <v>13</v>
      </c>
      <c r="V518" s="107">
        <v>111</v>
      </c>
      <c r="W518" s="107">
        <f t="shared" si="83"/>
        <v>0.11711711711711711</v>
      </c>
      <c r="X518" s="107">
        <v>7</v>
      </c>
      <c r="Y518" s="107">
        <v>165</v>
      </c>
      <c r="Z518" s="107">
        <f t="shared" si="84"/>
        <v>4.2424242424242427E-2</v>
      </c>
      <c r="AA518" s="107"/>
      <c r="AB518" s="107"/>
      <c r="AC518" s="107"/>
      <c r="AD518" s="344"/>
    </row>
    <row r="519" spans="2:30">
      <c r="B519" s="184">
        <v>41</v>
      </c>
      <c r="C519" s="107">
        <v>23</v>
      </c>
      <c r="D519" s="107">
        <v>107</v>
      </c>
      <c r="E519" s="107">
        <f t="shared" si="77"/>
        <v>0.21495327102803738</v>
      </c>
      <c r="F519" s="107">
        <v>7</v>
      </c>
      <c r="G519" s="107">
        <v>97</v>
      </c>
      <c r="H519" s="107">
        <f t="shared" si="78"/>
        <v>7.2164948453608241E-2</v>
      </c>
      <c r="I519" s="107">
        <v>20</v>
      </c>
      <c r="J519" s="107">
        <v>74</v>
      </c>
      <c r="K519" s="107">
        <f t="shared" si="79"/>
        <v>0.27027027027027029</v>
      </c>
      <c r="L519" s="107">
        <v>14</v>
      </c>
      <c r="M519" s="107">
        <v>87</v>
      </c>
      <c r="N519" s="107">
        <f t="shared" si="80"/>
        <v>0.16091954022988506</v>
      </c>
      <c r="O519" s="107">
        <v>19</v>
      </c>
      <c r="P519" s="107">
        <v>67</v>
      </c>
      <c r="Q519" s="107">
        <f t="shared" si="81"/>
        <v>0.28358208955223879</v>
      </c>
      <c r="R519" s="107">
        <v>18</v>
      </c>
      <c r="S519" s="107">
        <v>95</v>
      </c>
      <c r="T519" s="107">
        <f t="shared" si="82"/>
        <v>0.18947368421052632</v>
      </c>
      <c r="U519" s="107">
        <v>9</v>
      </c>
      <c r="V519" s="107">
        <v>96</v>
      </c>
      <c r="W519" s="107">
        <f t="shared" si="83"/>
        <v>9.375E-2</v>
      </c>
      <c r="X519" s="107">
        <v>14</v>
      </c>
      <c r="Y519" s="107">
        <v>118</v>
      </c>
      <c r="Z519" s="107">
        <f t="shared" si="84"/>
        <v>0.11864406779661017</v>
      </c>
      <c r="AA519" s="107"/>
      <c r="AB519" s="107"/>
      <c r="AC519" s="107"/>
      <c r="AD519" s="344"/>
    </row>
    <row r="520" spans="2:30">
      <c r="B520" s="184">
        <v>42</v>
      </c>
      <c r="C520" s="107">
        <v>14</v>
      </c>
      <c r="D520" s="107">
        <v>109</v>
      </c>
      <c r="E520" s="107">
        <f t="shared" si="77"/>
        <v>0.12844036697247707</v>
      </c>
      <c r="F520" s="107">
        <v>7</v>
      </c>
      <c r="G520" s="107">
        <v>159</v>
      </c>
      <c r="H520" s="107">
        <f t="shared" si="78"/>
        <v>4.40251572327044E-2</v>
      </c>
      <c r="I520" s="107">
        <v>28</v>
      </c>
      <c r="J520" s="107">
        <v>75</v>
      </c>
      <c r="K520" s="107">
        <f t="shared" si="79"/>
        <v>0.37333333333333335</v>
      </c>
      <c r="L520" s="107">
        <v>28</v>
      </c>
      <c r="M520" s="107">
        <v>102</v>
      </c>
      <c r="N520" s="107">
        <f t="shared" si="80"/>
        <v>0.27450980392156865</v>
      </c>
      <c r="O520" s="107">
        <v>25</v>
      </c>
      <c r="P520" s="107">
        <v>73</v>
      </c>
      <c r="Q520" s="107">
        <f t="shared" si="81"/>
        <v>0.34246575342465752</v>
      </c>
      <c r="R520" s="107">
        <v>13</v>
      </c>
      <c r="S520" s="107">
        <v>49</v>
      </c>
      <c r="T520" s="107">
        <f t="shared" si="82"/>
        <v>0.26530612244897961</v>
      </c>
      <c r="U520" s="107">
        <v>7</v>
      </c>
      <c r="V520" s="107">
        <v>136</v>
      </c>
      <c r="W520" s="107">
        <f t="shared" si="83"/>
        <v>5.1470588235294115E-2</v>
      </c>
      <c r="X520" s="107">
        <v>18</v>
      </c>
      <c r="Y520" s="107">
        <v>124</v>
      </c>
      <c r="Z520" s="107">
        <f t="shared" si="84"/>
        <v>0.14516129032258066</v>
      </c>
      <c r="AA520" s="107"/>
      <c r="AB520" s="107"/>
      <c r="AC520" s="107"/>
      <c r="AD520" s="344"/>
    </row>
    <row r="521" spans="2:30">
      <c r="B521" s="184">
        <v>43</v>
      </c>
      <c r="C521" s="107">
        <v>9</v>
      </c>
      <c r="D521" s="107">
        <v>73</v>
      </c>
      <c r="E521" s="107">
        <f t="shared" si="77"/>
        <v>0.12328767123287671</v>
      </c>
      <c r="F521" s="107">
        <v>13</v>
      </c>
      <c r="G521" s="107">
        <v>133</v>
      </c>
      <c r="H521" s="107">
        <f t="shared" si="78"/>
        <v>9.7744360902255634E-2</v>
      </c>
      <c r="I521" s="107">
        <v>1</v>
      </c>
      <c r="J521" s="107">
        <v>67</v>
      </c>
      <c r="K521" s="107">
        <f t="shared" si="79"/>
        <v>1.4925373134328358E-2</v>
      </c>
      <c r="L521" s="107">
        <v>28</v>
      </c>
      <c r="M521" s="107">
        <v>94</v>
      </c>
      <c r="N521" s="107">
        <f t="shared" si="80"/>
        <v>0.2978723404255319</v>
      </c>
      <c r="O521" s="107">
        <v>14</v>
      </c>
      <c r="P521" s="107">
        <v>93</v>
      </c>
      <c r="Q521" s="107">
        <f t="shared" si="81"/>
        <v>0.15053763440860216</v>
      </c>
      <c r="R521" s="107">
        <v>25</v>
      </c>
      <c r="S521" s="107">
        <v>117</v>
      </c>
      <c r="T521" s="107">
        <f t="shared" si="82"/>
        <v>0.21367521367521367</v>
      </c>
      <c r="U521" s="107">
        <v>13</v>
      </c>
      <c r="V521" s="107">
        <v>130</v>
      </c>
      <c r="W521" s="107">
        <f t="shared" si="83"/>
        <v>0.1</v>
      </c>
      <c r="X521" s="107">
        <v>14</v>
      </c>
      <c r="Y521" s="107">
        <v>179</v>
      </c>
      <c r="Z521" s="107">
        <f t="shared" si="84"/>
        <v>7.8212290502793297E-2</v>
      </c>
      <c r="AA521" s="107"/>
      <c r="AB521" s="107"/>
      <c r="AC521" s="107"/>
      <c r="AD521" s="344"/>
    </row>
    <row r="522" spans="2:30">
      <c r="B522" s="184">
        <v>44</v>
      </c>
      <c r="C522" s="107">
        <v>20</v>
      </c>
      <c r="D522" s="107">
        <v>116</v>
      </c>
      <c r="E522" s="107">
        <f t="shared" si="77"/>
        <v>0.17241379310344829</v>
      </c>
      <c r="F522" s="107">
        <v>7</v>
      </c>
      <c r="G522" s="107">
        <v>135</v>
      </c>
      <c r="H522" s="107">
        <f t="shared" si="78"/>
        <v>5.185185185185185E-2</v>
      </c>
      <c r="I522" s="107">
        <v>23</v>
      </c>
      <c r="J522" s="107">
        <v>76</v>
      </c>
      <c r="K522" s="107">
        <f t="shared" si="79"/>
        <v>0.30263157894736842</v>
      </c>
      <c r="L522" s="107">
        <v>26</v>
      </c>
      <c r="M522" s="107">
        <v>83</v>
      </c>
      <c r="N522" s="107">
        <f t="shared" si="80"/>
        <v>0.31325301204819278</v>
      </c>
      <c r="O522" s="107">
        <v>16</v>
      </c>
      <c r="P522" s="107">
        <v>61</v>
      </c>
      <c r="Q522" s="107">
        <f t="shared" si="81"/>
        <v>0.26229508196721313</v>
      </c>
      <c r="R522" s="107">
        <v>23</v>
      </c>
      <c r="S522" s="107">
        <v>111</v>
      </c>
      <c r="T522" s="107">
        <f t="shared" si="82"/>
        <v>0.2072072072072072</v>
      </c>
      <c r="U522" s="107">
        <v>9</v>
      </c>
      <c r="V522" s="107">
        <v>122</v>
      </c>
      <c r="W522" s="107">
        <f t="shared" si="83"/>
        <v>7.3770491803278687E-2</v>
      </c>
      <c r="X522" s="107">
        <v>9</v>
      </c>
      <c r="Y522" s="107">
        <v>109</v>
      </c>
      <c r="Z522" s="107">
        <f t="shared" si="84"/>
        <v>8.2568807339449546E-2</v>
      </c>
      <c r="AA522" s="107"/>
      <c r="AB522" s="107"/>
      <c r="AC522" s="107"/>
      <c r="AD522" s="344"/>
    </row>
    <row r="523" spans="2:30">
      <c r="B523" s="184">
        <v>45</v>
      </c>
      <c r="C523" s="107">
        <v>9</v>
      </c>
      <c r="D523" s="107">
        <v>111</v>
      </c>
      <c r="E523" s="107">
        <f t="shared" si="77"/>
        <v>8.1081081081081086E-2</v>
      </c>
      <c r="F523" s="107">
        <v>9</v>
      </c>
      <c r="G523" s="107">
        <v>90</v>
      </c>
      <c r="H523" s="107">
        <f t="shared" si="78"/>
        <v>0.1</v>
      </c>
      <c r="I523" s="107">
        <v>20</v>
      </c>
      <c r="J523" s="107">
        <v>95</v>
      </c>
      <c r="K523" s="107">
        <f t="shared" si="79"/>
        <v>0.21052631578947367</v>
      </c>
      <c r="L523" s="107">
        <v>23</v>
      </c>
      <c r="M523" s="107">
        <v>78</v>
      </c>
      <c r="N523" s="107">
        <f t="shared" si="80"/>
        <v>0.29487179487179488</v>
      </c>
      <c r="O523" s="107">
        <v>26</v>
      </c>
      <c r="P523" s="107">
        <v>87</v>
      </c>
      <c r="Q523" s="107">
        <f t="shared" si="81"/>
        <v>0.2988505747126437</v>
      </c>
      <c r="R523" s="107">
        <v>19</v>
      </c>
      <c r="S523" s="107">
        <v>97</v>
      </c>
      <c r="T523" s="107">
        <f t="shared" si="82"/>
        <v>0.19587628865979381</v>
      </c>
      <c r="U523" s="107">
        <v>14</v>
      </c>
      <c r="V523" s="107">
        <v>130</v>
      </c>
      <c r="W523" s="107">
        <f t="shared" si="83"/>
        <v>0.1076923076923077</v>
      </c>
      <c r="X523" s="107">
        <v>19</v>
      </c>
      <c r="Y523" s="107">
        <v>155</v>
      </c>
      <c r="Z523" s="107">
        <f t="shared" si="84"/>
        <v>0.12258064516129032</v>
      </c>
      <c r="AA523" s="107"/>
      <c r="AB523" s="107"/>
      <c r="AC523" s="107"/>
      <c r="AD523" s="344"/>
    </row>
    <row r="524" spans="2:30">
      <c r="B524" s="184">
        <v>46</v>
      </c>
      <c r="C524" s="107">
        <v>9</v>
      </c>
      <c r="D524" s="107">
        <v>141</v>
      </c>
      <c r="E524" s="107">
        <f t="shared" si="77"/>
        <v>6.3829787234042548E-2</v>
      </c>
      <c r="F524" s="107">
        <v>14</v>
      </c>
      <c r="G524" s="107">
        <v>117</v>
      </c>
      <c r="H524" s="107">
        <f t="shared" si="78"/>
        <v>0.11965811965811966</v>
      </c>
      <c r="I524" s="107">
        <v>28</v>
      </c>
      <c r="J524" s="107">
        <v>83</v>
      </c>
      <c r="K524" s="107">
        <f t="shared" si="79"/>
        <v>0.33734939759036142</v>
      </c>
      <c r="L524" s="107">
        <v>26</v>
      </c>
      <c r="M524" s="107">
        <v>78</v>
      </c>
      <c r="N524" s="107">
        <f t="shared" si="80"/>
        <v>0.33333333333333331</v>
      </c>
      <c r="O524" s="107">
        <v>26</v>
      </c>
      <c r="P524" s="107">
        <v>98</v>
      </c>
      <c r="Q524" s="107">
        <f t="shared" si="81"/>
        <v>0.26530612244897961</v>
      </c>
      <c r="R524" s="107">
        <v>23</v>
      </c>
      <c r="S524" s="107">
        <v>103</v>
      </c>
      <c r="T524" s="107">
        <f t="shared" si="82"/>
        <v>0.22330097087378642</v>
      </c>
      <c r="U524" s="107">
        <v>7</v>
      </c>
      <c r="V524" s="107">
        <v>122</v>
      </c>
      <c r="W524" s="107">
        <f t="shared" si="83"/>
        <v>5.737704918032787E-2</v>
      </c>
      <c r="X524" s="107">
        <v>7</v>
      </c>
      <c r="Y524" s="107">
        <v>143</v>
      </c>
      <c r="Z524" s="107">
        <f t="shared" si="84"/>
        <v>4.8951048951048952E-2</v>
      </c>
      <c r="AA524" s="107"/>
      <c r="AB524" s="107"/>
      <c r="AC524" s="107"/>
      <c r="AD524" s="344"/>
    </row>
    <row r="525" spans="2:30">
      <c r="B525" s="184">
        <v>47</v>
      </c>
      <c r="C525" s="107">
        <v>13</v>
      </c>
      <c r="D525" s="107">
        <v>121</v>
      </c>
      <c r="E525" s="107">
        <f t="shared" si="77"/>
        <v>0.10743801652892562</v>
      </c>
      <c r="F525" s="107">
        <v>13</v>
      </c>
      <c r="G525" s="107">
        <v>139</v>
      </c>
      <c r="H525" s="107">
        <f t="shared" si="78"/>
        <v>9.3525179856115109E-2</v>
      </c>
      <c r="I525" s="107">
        <v>19</v>
      </c>
      <c r="J525" s="107">
        <v>94</v>
      </c>
      <c r="K525" s="107">
        <f t="shared" si="79"/>
        <v>0.20212765957446807</v>
      </c>
      <c r="L525" s="107">
        <v>25</v>
      </c>
      <c r="M525" s="107">
        <v>112</v>
      </c>
      <c r="N525" s="107">
        <f t="shared" si="80"/>
        <v>0.22321428571428573</v>
      </c>
      <c r="O525" s="107">
        <v>33</v>
      </c>
      <c r="P525" s="107">
        <v>95</v>
      </c>
      <c r="Q525" s="107">
        <f t="shared" si="81"/>
        <v>0.3473684210526316</v>
      </c>
      <c r="R525" s="107">
        <v>11</v>
      </c>
      <c r="S525" s="107">
        <v>51</v>
      </c>
      <c r="T525" s="107">
        <f t="shared" si="82"/>
        <v>0.21568627450980393</v>
      </c>
      <c r="U525" s="107">
        <v>7</v>
      </c>
      <c r="V525" s="107">
        <v>105</v>
      </c>
      <c r="W525" s="107">
        <f t="shared" si="83"/>
        <v>6.6666666666666666E-2</v>
      </c>
      <c r="X525" s="107">
        <v>7</v>
      </c>
      <c r="Y525" s="107">
        <v>149</v>
      </c>
      <c r="Z525" s="107">
        <f t="shared" si="84"/>
        <v>4.6979865771812082E-2</v>
      </c>
      <c r="AA525" s="107"/>
      <c r="AB525" s="107"/>
      <c r="AC525" s="107"/>
      <c r="AD525" s="344"/>
    </row>
    <row r="526" spans="2:30">
      <c r="B526" s="184">
        <v>48</v>
      </c>
      <c r="C526" s="107">
        <v>7</v>
      </c>
      <c r="D526" s="107">
        <v>99</v>
      </c>
      <c r="E526" s="107">
        <f t="shared" si="77"/>
        <v>7.0707070707070704E-2</v>
      </c>
      <c r="F526" s="107">
        <v>7</v>
      </c>
      <c r="G526" s="107">
        <v>100</v>
      </c>
      <c r="H526" s="107">
        <f t="shared" si="78"/>
        <v>7.0000000000000007E-2</v>
      </c>
      <c r="I526" s="107">
        <v>25</v>
      </c>
      <c r="J526" s="107">
        <v>76</v>
      </c>
      <c r="K526" s="107">
        <f t="shared" si="79"/>
        <v>0.32894736842105265</v>
      </c>
      <c r="L526" s="107">
        <v>23</v>
      </c>
      <c r="M526" s="107">
        <v>96</v>
      </c>
      <c r="N526" s="107">
        <f t="shared" si="80"/>
        <v>0.23958333333333334</v>
      </c>
      <c r="O526" s="107">
        <v>25</v>
      </c>
      <c r="P526" s="107">
        <v>94</v>
      </c>
      <c r="Q526" s="107">
        <f t="shared" si="81"/>
        <v>0.26595744680851063</v>
      </c>
      <c r="R526" s="107">
        <v>35</v>
      </c>
      <c r="S526" s="107">
        <v>53</v>
      </c>
      <c r="T526" s="107">
        <f t="shared" si="82"/>
        <v>0.660377358490566</v>
      </c>
      <c r="U526" s="107">
        <v>14</v>
      </c>
      <c r="V526" s="107">
        <v>112</v>
      </c>
      <c r="W526" s="107">
        <f t="shared" si="83"/>
        <v>0.125</v>
      </c>
      <c r="X526" s="107">
        <v>18</v>
      </c>
      <c r="Y526" s="107">
        <v>164</v>
      </c>
      <c r="Z526" s="107">
        <f t="shared" si="84"/>
        <v>0.10975609756097561</v>
      </c>
      <c r="AA526" s="107"/>
      <c r="AB526" s="107"/>
      <c r="AC526" s="107"/>
      <c r="AD526" s="344"/>
    </row>
    <row r="527" spans="2:30">
      <c r="B527" s="184">
        <v>49</v>
      </c>
      <c r="C527" s="107">
        <v>7</v>
      </c>
      <c r="D527" s="107">
        <v>121</v>
      </c>
      <c r="E527" s="107">
        <f t="shared" si="77"/>
        <v>5.7851239669421489E-2</v>
      </c>
      <c r="F527" s="107">
        <v>18</v>
      </c>
      <c r="G527" s="107">
        <v>122</v>
      </c>
      <c r="H527" s="107">
        <f t="shared" si="78"/>
        <v>0.14754098360655737</v>
      </c>
      <c r="I527" s="107">
        <v>18</v>
      </c>
      <c r="J527" s="107">
        <v>79</v>
      </c>
      <c r="K527" s="107">
        <f t="shared" si="79"/>
        <v>0.22784810126582278</v>
      </c>
      <c r="L527" s="107">
        <v>7</v>
      </c>
      <c r="M527" s="107">
        <v>107</v>
      </c>
      <c r="N527" s="107">
        <f t="shared" si="80"/>
        <v>6.5420560747663545E-2</v>
      </c>
      <c r="O527" s="107">
        <v>31</v>
      </c>
      <c r="P527" s="107">
        <v>97</v>
      </c>
      <c r="Q527" s="107">
        <f t="shared" si="81"/>
        <v>0.31958762886597936</v>
      </c>
      <c r="R527" s="107">
        <v>14</v>
      </c>
      <c r="S527" s="107">
        <v>78</v>
      </c>
      <c r="T527" s="107">
        <f t="shared" si="82"/>
        <v>0.17948717948717949</v>
      </c>
      <c r="U527" s="107">
        <v>13</v>
      </c>
      <c r="V527" s="107">
        <v>129</v>
      </c>
      <c r="W527" s="107">
        <f t="shared" si="83"/>
        <v>0.10077519379844961</v>
      </c>
      <c r="X527" s="107">
        <v>14</v>
      </c>
      <c r="Y527" s="107">
        <v>129</v>
      </c>
      <c r="Z527" s="107">
        <f t="shared" si="84"/>
        <v>0.10852713178294573</v>
      </c>
      <c r="AA527" s="107"/>
      <c r="AB527" s="107"/>
      <c r="AC527" s="107"/>
      <c r="AD527" s="344"/>
    </row>
    <row r="528" spans="2:30">
      <c r="B528" s="184">
        <v>50</v>
      </c>
      <c r="C528" s="107">
        <v>13</v>
      </c>
      <c r="D528" s="107">
        <v>93</v>
      </c>
      <c r="E528" s="107">
        <f t="shared" si="77"/>
        <v>0.13978494623655913</v>
      </c>
      <c r="F528" s="107">
        <v>14</v>
      </c>
      <c r="G528" s="107">
        <v>141</v>
      </c>
      <c r="H528" s="107">
        <f t="shared" si="78"/>
        <v>9.9290780141843976E-2</v>
      </c>
      <c r="I528" s="107">
        <v>23</v>
      </c>
      <c r="J528" s="107">
        <v>96</v>
      </c>
      <c r="K528" s="107">
        <f t="shared" si="79"/>
        <v>0.23958333333333334</v>
      </c>
      <c r="L528" s="107">
        <v>26</v>
      </c>
      <c r="M528" s="107">
        <v>58</v>
      </c>
      <c r="N528" s="107">
        <f t="shared" si="80"/>
        <v>0.44827586206896552</v>
      </c>
      <c r="O528" s="107">
        <v>32</v>
      </c>
      <c r="P528" s="107">
        <v>121</v>
      </c>
      <c r="Q528" s="107">
        <f t="shared" si="81"/>
        <v>0.26446280991735538</v>
      </c>
      <c r="R528" s="107">
        <v>17</v>
      </c>
      <c r="S528" s="107">
        <v>61</v>
      </c>
      <c r="T528" s="107">
        <f t="shared" si="82"/>
        <v>0.27868852459016391</v>
      </c>
      <c r="U528" s="107">
        <v>7</v>
      </c>
      <c r="V528" s="107">
        <v>98</v>
      </c>
      <c r="W528" s="107">
        <f t="shared" si="83"/>
        <v>7.1428571428571425E-2</v>
      </c>
      <c r="X528" s="107">
        <v>13</v>
      </c>
      <c r="Y528" s="107">
        <v>130</v>
      </c>
      <c r="Z528" s="107">
        <f t="shared" si="84"/>
        <v>0.1</v>
      </c>
      <c r="AA528" s="107"/>
      <c r="AB528" s="107"/>
      <c r="AC528" s="107"/>
      <c r="AD528" s="344"/>
    </row>
    <row r="529" spans="2:30">
      <c r="B529" s="184">
        <v>51</v>
      </c>
      <c r="C529" s="107">
        <v>9</v>
      </c>
      <c r="D529" s="107">
        <v>134</v>
      </c>
      <c r="E529" s="107">
        <f t="shared" si="77"/>
        <v>6.7164179104477612E-2</v>
      </c>
      <c r="F529" s="107">
        <v>14</v>
      </c>
      <c r="G529" s="107">
        <v>122</v>
      </c>
      <c r="H529" s="107">
        <f t="shared" si="78"/>
        <v>0.11475409836065574</v>
      </c>
      <c r="I529" s="107">
        <v>26</v>
      </c>
      <c r="J529" s="107">
        <v>90</v>
      </c>
      <c r="K529" s="107">
        <f t="shared" si="79"/>
        <v>0.28888888888888886</v>
      </c>
      <c r="L529" s="107">
        <v>25</v>
      </c>
      <c r="M529" s="107">
        <v>104</v>
      </c>
      <c r="N529" s="107">
        <f t="shared" si="80"/>
        <v>0.24038461538461539</v>
      </c>
      <c r="O529" s="107">
        <v>31</v>
      </c>
      <c r="P529" s="107">
        <v>107</v>
      </c>
      <c r="Q529" s="107">
        <f t="shared" si="81"/>
        <v>0.28971962616822428</v>
      </c>
      <c r="R529" s="107">
        <v>31</v>
      </c>
      <c r="S529" s="107">
        <v>112</v>
      </c>
      <c r="T529" s="107">
        <f t="shared" si="82"/>
        <v>0.2767857142857143</v>
      </c>
      <c r="U529" s="107">
        <v>9</v>
      </c>
      <c r="V529" s="107">
        <v>113</v>
      </c>
      <c r="W529" s="107">
        <f t="shared" si="83"/>
        <v>7.9646017699115043E-2</v>
      </c>
      <c r="X529" s="107">
        <v>14</v>
      </c>
      <c r="Y529" s="107">
        <v>156</v>
      </c>
      <c r="Z529" s="107">
        <f t="shared" si="84"/>
        <v>8.9743589743589744E-2</v>
      </c>
      <c r="AA529" s="107"/>
      <c r="AB529" s="107"/>
      <c r="AC529" s="107"/>
      <c r="AD529" s="344"/>
    </row>
    <row r="530" spans="2:30">
      <c r="B530" s="184">
        <v>52</v>
      </c>
      <c r="C530" s="107">
        <v>7</v>
      </c>
      <c r="D530" s="107">
        <v>119</v>
      </c>
      <c r="E530" s="107">
        <f t="shared" si="77"/>
        <v>5.8823529411764705E-2</v>
      </c>
      <c r="F530" s="107">
        <v>7</v>
      </c>
      <c r="G530" s="107">
        <v>117</v>
      </c>
      <c r="H530" s="107">
        <f t="shared" si="78"/>
        <v>5.9829059829059832E-2</v>
      </c>
      <c r="I530" s="107">
        <v>26</v>
      </c>
      <c r="J530" s="107">
        <v>83</v>
      </c>
      <c r="K530" s="107">
        <f t="shared" si="79"/>
        <v>0.31325301204819278</v>
      </c>
      <c r="L530" s="107">
        <v>25</v>
      </c>
      <c r="M530" s="107">
        <v>119</v>
      </c>
      <c r="N530" s="107">
        <f t="shared" si="80"/>
        <v>0.21008403361344538</v>
      </c>
      <c r="O530" s="107">
        <v>1</v>
      </c>
      <c r="P530" s="107">
        <v>109</v>
      </c>
      <c r="Q530" s="107">
        <f t="shared" si="81"/>
        <v>9.1743119266055051E-3</v>
      </c>
      <c r="R530" s="107">
        <v>20</v>
      </c>
      <c r="S530" s="107">
        <v>75</v>
      </c>
      <c r="T530" s="107">
        <f t="shared" si="82"/>
        <v>0.26666666666666666</v>
      </c>
      <c r="U530" s="107">
        <v>7</v>
      </c>
      <c r="V530" s="107">
        <v>130</v>
      </c>
      <c r="W530" s="107">
        <f t="shared" si="83"/>
        <v>5.3846153846153849E-2</v>
      </c>
      <c r="X530" s="107">
        <v>19</v>
      </c>
      <c r="Y530" s="107">
        <v>106</v>
      </c>
      <c r="Z530" s="107">
        <f t="shared" si="84"/>
        <v>0.17924528301886791</v>
      </c>
      <c r="AA530" s="107"/>
      <c r="AB530" s="107"/>
      <c r="AC530" s="107"/>
      <c r="AD530" s="344"/>
    </row>
    <row r="531" spans="2:30">
      <c r="B531" s="184">
        <v>53</v>
      </c>
      <c r="C531" s="107">
        <v>7</v>
      </c>
      <c r="D531" s="107">
        <v>140</v>
      </c>
      <c r="E531" s="107">
        <f t="shared" si="77"/>
        <v>0.05</v>
      </c>
      <c r="F531" s="107">
        <v>9</v>
      </c>
      <c r="G531" s="107">
        <v>141</v>
      </c>
      <c r="H531" s="107">
        <f t="shared" si="78"/>
        <v>6.3829787234042548E-2</v>
      </c>
      <c r="I531" s="107">
        <v>14</v>
      </c>
      <c r="J531" s="107">
        <v>110</v>
      </c>
      <c r="K531" s="107">
        <f t="shared" si="79"/>
        <v>0.12727272727272726</v>
      </c>
      <c r="L531" s="107">
        <v>31</v>
      </c>
      <c r="M531" s="107">
        <v>85</v>
      </c>
      <c r="N531" s="107">
        <f t="shared" si="80"/>
        <v>0.36470588235294116</v>
      </c>
      <c r="O531" s="107">
        <v>37</v>
      </c>
      <c r="P531" s="107">
        <v>129</v>
      </c>
      <c r="Q531" s="107">
        <f t="shared" si="81"/>
        <v>0.2868217054263566</v>
      </c>
      <c r="R531" s="107">
        <v>13</v>
      </c>
      <c r="S531" s="107">
        <v>62</v>
      </c>
      <c r="T531" s="107">
        <f t="shared" si="82"/>
        <v>0.20967741935483872</v>
      </c>
      <c r="U531" s="107">
        <v>7</v>
      </c>
      <c r="V531" s="107">
        <v>125</v>
      </c>
      <c r="W531" s="107">
        <f t="shared" si="83"/>
        <v>5.6000000000000001E-2</v>
      </c>
      <c r="X531" s="107">
        <v>18</v>
      </c>
      <c r="Y531" s="107">
        <v>126</v>
      </c>
      <c r="Z531" s="107">
        <f t="shared" si="84"/>
        <v>0.14285714285714285</v>
      </c>
      <c r="AA531" s="107"/>
      <c r="AB531" s="107"/>
      <c r="AC531" s="107"/>
      <c r="AD531" s="344"/>
    </row>
    <row r="532" spans="2:30">
      <c r="B532" s="184">
        <v>54</v>
      </c>
      <c r="C532" s="107">
        <v>18</v>
      </c>
      <c r="D532" s="107">
        <v>129</v>
      </c>
      <c r="E532" s="107">
        <f t="shared" si="77"/>
        <v>0.13953488372093023</v>
      </c>
      <c r="F532" s="107">
        <v>18</v>
      </c>
      <c r="G532" s="107">
        <v>139</v>
      </c>
      <c r="H532" s="107">
        <f t="shared" si="78"/>
        <v>0.12949640287769784</v>
      </c>
      <c r="I532" s="107">
        <v>14</v>
      </c>
      <c r="J532" s="107">
        <v>99</v>
      </c>
      <c r="K532" s="107">
        <f t="shared" si="79"/>
        <v>0.14141414141414141</v>
      </c>
      <c r="L532" s="107">
        <v>26</v>
      </c>
      <c r="M532" s="107">
        <v>113</v>
      </c>
      <c r="N532" s="107">
        <f t="shared" si="80"/>
        <v>0.23008849557522124</v>
      </c>
      <c r="O532" s="107">
        <v>18</v>
      </c>
      <c r="P532" s="107">
        <v>77</v>
      </c>
      <c r="Q532" s="107">
        <f t="shared" si="81"/>
        <v>0.23376623376623376</v>
      </c>
      <c r="R532" s="107">
        <v>14</v>
      </c>
      <c r="S532" s="107">
        <v>102</v>
      </c>
      <c r="T532" s="107">
        <f t="shared" si="82"/>
        <v>0.13725490196078433</v>
      </c>
      <c r="U532" s="107">
        <v>23</v>
      </c>
      <c r="V532" s="107">
        <v>111</v>
      </c>
      <c r="W532" s="107">
        <f t="shared" si="83"/>
        <v>0.2072072072072072</v>
      </c>
      <c r="X532" s="107">
        <v>19</v>
      </c>
      <c r="Y532" s="107">
        <v>104</v>
      </c>
      <c r="Z532" s="107">
        <f t="shared" si="84"/>
        <v>0.18269230769230768</v>
      </c>
      <c r="AA532" s="107"/>
      <c r="AB532" s="107"/>
      <c r="AC532" s="379" t="s">
        <v>335</v>
      </c>
      <c r="AD532" s="380"/>
    </row>
    <row r="533" spans="2:30">
      <c r="B533" s="184">
        <v>55</v>
      </c>
      <c r="C533" s="107">
        <v>9</v>
      </c>
      <c r="D533" s="107">
        <v>120</v>
      </c>
      <c r="E533" s="107">
        <f t="shared" si="77"/>
        <v>7.4999999999999997E-2</v>
      </c>
      <c r="F533" s="107">
        <v>9</v>
      </c>
      <c r="G533" s="107">
        <v>133</v>
      </c>
      <c r="H533" s="107">
        <f t="shared" si="78"/>
        <v>6.7669172932330823E-2</v>
      </c>
      <c r="I533" s="107">
        <v>14</v>
      </c>
      <c r="J533" s="107">
        <v>133</v>
      </c>
      <c r="K533" s="107">
        <f t="shared" si="79"/>
        <v>0.10526315789473684</v>
      </c>
      <c r="L533" s="107">
        <v>18</v>
      </c>
      <c r="M533" s="107">
        <v>108</v>
      </c>
      <c r="N533" s="107">
        <f t="shared" si="80"/>
        <v>0.16666666666666666</v>
      </c>
      <c r="O533" s="107">
        <v>31</v>
      </c>
      <c r="P533" s="107">
        <v>86</v>
      </c>
      <c r="Q533" s="107">
        <f t="shared" si="81"/>
        <v>0.36046511627906974</v>
      </c>
      <c r="R533" s="107">
        <v>19</v>
      </c>
      <c r="S533" s="107">
        <v>99</v>
      </c>
      <c r="T533" s="107">
        <f t="shared" si="82"/>
        <v>0.19191919191919191</v>
      </c>
      <c r="U533" s="107">
        <v>20</v>
      </c>
      <c r="V533" s="107">
        <v>98</v>
      </c>
      <c r="W533" s="107">
        <f t="shared" si="83"/>
        <v>0.20408163265306123</v>
      </c>
      <c r="X533" s="107">
        <v>14</v>
      </c>
      <c r="Y533" s="107">
        <v>110</v>
      </c>
      <c r="Z533" s="107">
        <f t="shared" si="84"/>
        <v>0.12727272727272726</v>
      </c>
      <c r="AA533" s="107"/>
      <c r="AB533" s="107"/>
      <c r="AC533" s="352" t="s">
        <v>16</v>
      </c>
      <c r="AD533" s="353" t="s">
        <v>17</v>
      </c>
    </row>
    <row r="534" spans="2:30">
      <c r="B534" s="184">
        <v>56</v>
      </c>
      <c r="C534" s="107">
        <v>13</v>
      </c>
      <c r="D534" s="107">
        <v>128</v>
      </c>
      <c r="E534" s="107">
        <f t="shared" si="77"/>
        <v>0.1015625</v>
      </c>
      <c r="F534" s="107">
        <v>14</v>
      </c>
      <c r="G534" s="107">
        <v>129</v>
      </c>
      <c r="H534" s="107">
        <f t="shared" si="78"/>
        <v>0.10852713178294573</v>
      </c>
      <c r="I534" s="107">
        <v>1</v>
      </c>
      <c r="J534" s="107">
        <v>122</v>
      </c>
      <c r="K534" s="107">
        <f t="shared" si="79"/>
        <v>8.1967213114754103E-3</v>
      </c>
      <c r="L534" s="107">
        <v>20</v>
      </c>
      <c r="M534" s="107">
        <v>108</v>
      </c>
      <c r="N534" s="107">
        <f t="shared" si="80"/>
        <v>0.18518518518518517</v>
      </c>
      <c r="O534" s="107">
        <v>31</v>
      </c>
      <c r="P534" s="107">
        <v>80</v>
      </c>
      <c r="Q534" s="107">
        <f t="shared" si="81"/>
        <v>0.38750000000000001</v>
      </c>
      <c r="R534" s="107">
        <v>20</v>
      </c>
      <c r="S534" s="107">
        <v>75</v>
      </c>
      <c r="T534" s="107">
        <f t="shared" si="82"/>
        <v>0.26666666666666666</v>
      </c>
      <c r="U534" s="107">
        <v>14</v>
      </c>
      <c r="V534" s="107">
        <v>109</v>
      </c>
      <c r="W534" s="107">
        <f t="shared" si="83"/>
        <v>0.12844036697247707</v>
      </c>
      <c r="X534" s="107">
        <v>13</v>
      </c>
      <c r="Y534" s="107">
        <v>139</v>
      </c>
      <c r="Z534" s="107">
        <f t="shared" si="84"/>
        <v>9.3525179856115109E-2</v>
      </c>
      <c r="AA534" s="107"/>
      <c r="AB534" s="352" t="s">
        <v>21</v>
      </c>
      <c r="AC534" s="352">
        <v>0.11220616262281373</v>
      </c>
      <c r="AD534" s="353">
        <v>4.8587040860144032E-3</v>
      </c>
    </row>
    <row r="535" spans="2:30">
      <c r="B535" s="184">
        <v>57</v>
      </c>
      <c r="C535" s="107">
        <v>13</v>
      </c>
      <c r="D535" s="107">
        <v>103</v>
      </c>
      <c r="E535" s="107">
        <f t="shared" si="77"/>
        <v>0.12621359223300971</v>
      </c>
      <c r="F535" s="107">
        <v>9</v>
      </c>
      <c r="G535" s="107">
        <v>143</v>
      </c>
      <c r="H535" s="107">
        <f t="shared" si="78"/>
        <v>6.2937062937062943E-2</v>
      </c>
      <c r="I535" s="107">
        <v>14</v>
      </c>
      <c r="J535" s="107">
        <v>128</v>
      </c>
      <c r="K535" s="107">
        <f t="shared" si="79"/>
        <v>0.109375</v>
      </c>
      <c r="L535" s="107">
        <v>14</v>
      </c>
      <c r="M535" s="107">
        <v>116</v>
      </c>
      <c r="N535" s="107">
        <f t="shared" si="80"/>
        <v>0.1206896551724138</v>
      </c>
      <c r="O535" s="107">
        <v>31</v>
      </c>
      <c r="P535" s="107">
        <v>109</v>
      </c>
      <c r="Q535" s="107">
        <f t="shared" si="81"/>
        <v>0.28440366972477066</v>
      </c>
      <c r="R535" s="107">
        <v>28</v>
      </c>
      <c r="S535" s="107">
        <v>101</v>
      </c>
      <c r="T535" s="107">
        <f t="shared" si="82"/>
        <v>0.27722772277227725</v>
      </c>
      <c r="U535" s="107">
        <v>26</v>
      </c>
      <c r="V535" s="107">
        <v>138</v>
      </c>
      <c r="W535" s="107">
        <f t="shared" si="83"/>
        <v>0.18840579710144928</v>
      </c>
      <c r="X535" s="107">
        <v>13</v>
      </c>
      <c r="Y535" s="107">
        <v>148</v>
      </c>
      <c r="Z535" s="107">
        <f t="shared" si="84"/>
        <v>8.7837837837837843E-2</v>
      </c>
      <c r="AA535" s="107"/>
      <c r="AB535" s="352" t="s">
        <v>25</v>
      </c>
      <c r="AC535" s="352">
        <v>0.10121281129728957</v>
      </c>
      <c r="AD535" s="353">
        <v>3.6015970915105632E-3</v>
      </c>
    </row>
    <row r="536" spans="2:30">
      <c r="B536" s="184">
        <v>58</v>
      </c>
      <c r="C536" s="107">
        <v>7</v>
      </c>
      <c r="D536" s="107">
        <v>126</v>
      </c>
      <c r="E536" s="107">
        <f t="shared" si="77"/>
        <v>5.5555555555555552E-2</v>
      </c>
      <c r="F536" s="107">
        <v>7</v>
      </c>
      <c r="G536" s="107">
        <v>131</v>
      </c>
      <c r="H536" s="107">
        <f t="shared" si="78"/>
        <v>5.3435114503816793E-2</v>
      </c>
      <c r="I536" s="107">
        <v>20</v>
      </c>
      <c r="J536" s="107">
        <v>93</v>
      </c>
      <c r="K536" s="107">
        <f t="shared" si="79"/>
        <v>0.21505376344086022</v>
      </c>
      <c r="L536" s="107">
        <v>28</v>
      </c>
      <c r="M536" s="107">
        <v>107</v>
      </c>
      <c r="N536" s="107">
        <f t="shared" si="80"/>
        <v>0.26168224299065418</v>
      </c>
      <c r="O536" s="107">
        <v>1</v>
      </c>
      <c r="P536" s="107">
        <v>98</v>
      </c>
      <c r="Q536" s="107">
        <f t="shared" si="81"/>
        <v>1.020408163265306E-2</v>
      </c>
      <c r="R536" s="107">
        <v>15</v>
      </c>
      <c r="S536" s="107">
        <v>66</v>
      </c>
      <c r="T536" s="107">
        <f t="shared" si="82"/>
        <v>0.22727272727272727</v>
      </c>
      <c r="U536" s="107">
        <v>20</v>
      </c>
      <c r="V536" s="107">
        <v>132</v>
      </c>
      <c r="W536" s="107">
        <f t="shared" si="83"/>
        <v>0.15151515151515152</v>
      </c>
      <c r="X536" s="107">
        <v>14</v>
      </c>
      <c r="Y536" s="107">
        <v>148</v>
      </c>
      <c r="Z536" s="107">
        <f t="shared" si="84"/>
        <v>9.45945945945946E-2</v>
      </c>
      <c r="AA536" s="107"/>
      <c r="AB536" s="352" t="s">
        <v>22</v>
      </c>
      <c r="AC536" s="352">
        <v>0.22273872285644009</v>
      </c>
      <c r="AD536" s="353">
        <v>8.4224016897949065E-3</v>
      </c>
    </row>
    <row r="537" spans="2:30">
      <c r="B537" s="184">
        <v>59</v>
      </c>
      <c r="C537" s="107">
        <v>9</v>
      </c>
      <c r="D537" s="107">
        <v>109</v>
      </c>
      <c r="E537" s="107">
        <f t="shared" si="77"/>
        <v>8.2568807339449546E-2</v>
      </c>
      <c r="F537" s="107">
        <v>9</v>
      </c>
      <c r="G537" s="107">
        <v>125</v>
      </c>
      <c r="H537" s="107">
        <f t="shared" si="78"/>
        <v>7.1999999999999995E-2</v>
      </c>
      <c r="I537" s="107">
        <v>7</v>
      </c>
      <c r="J537" s="107">
        <v>114</v>
      </c>
      <c r="K537" s="107">
        <f t="shared" si="79"/>
        <v>6.1403508771929821E-2</v>
      </c>
      <c r="L537" s="107">
        <v>25</v>
      </c>
      <c r="M537" s="107">
        <v>94</v>
      </c>
      <c r="N537" s="107">
        <f t="shared" si="80"/>
        <v>0.26595744680851063</v>
      </c>
      <c r="O537" s="107">
        <v>32</v>
      </c>
      <c r="P537" s="107">
        <v>122</v>
      </c>
      <c r="Q537" s="107">
        <f t="shared" si="81"/>
        <v>0.26229508196721313</v>
      </c>
      <c r="R537" s="107">
        <v>13</v>
      </c>
      <c r="S537" s="107">
        <v>116</v>
      </c>
      <c r="T537" s="107">
        <f t="shared" si="82"/>
        <v>0.11206896551724138</v>
      </c>
      <c r="U537" s="107">
        <v>13</v>
      </c>
      <c r="V537" s="107">
        <v>96</v>
      </c>
      <c r="W537" s="107">
        <f t="shared" si="83"/>
        <v>0.13541666666666666</v>
      </c>
      <c r="X537" s="107">
        <v>19</v>
      </c>
      <c r="Y537" s="107">
        <v>103</v>
      </c>
      <c r="Z537" s="107">
        <f t="shared" si="84"/>
        <v>0.18446601941747573</v>
      </c>
      <c r="AA537" s="107"/>
      <c r="AB537" s="352" t="s">
        <v>26</v>
      </c>
      <c r="AC537" s="352">
        <v>0.23055815376268682</v>
      </c>
      <c r="AD537" s="353">
        <v>1.0359306249992952E-2</v>
      </c>
    </row>
    <row r="538" spans="2:30">
      <c r="B538" s="184">
        <v>60</v>
      </c>
      <c r="C538" s="107">
        <v>7</v>
      </c>
      <c r="D538" s="107">
        <v>140</v>
      </c>
      <c r="E538" s="107">
        <f t="shared" si="77"/>
        <v>0.05</v>
      </c>
      <c r="F538" s="107">
        <v>7</v>
      </c>
      <c r="G538" s="107">
        <v>153</v>
      </c>
      <c r="H538" s="107">
        <f t="shared" si="78"/>
        <v>4.5751633986928102E-2</v>
      </c>
      <c r="I538" s="107">
        <v>7</v>
      </c>
      <c r="J538" s="107">
        <v>108</v>
      </c>
      <c r="K538" s="107">
        <f t="shared" si="79"/>
        <v>6.4814814814814811E-2</v>
      </c>
      <c r="L538" s="107">
        <v>9</v>
      </c>
      <c r="M538" s="107">
        <v>104</v>
      </c>
      <c r="N538" s="107">
        <f t="shared" si="80"/>
        <v>8.6538461538461536E-2</v>
      </c>
      <c r="O538" s="107">
        <v>14</v>
      </c>
      <c r="P538" s="107">
        <v>108</v>
      </c>
      <c r="Q538" s="107">
        <f t="shared" si="81"/>
        <v>0.12962962962962962</v>
      </c>
      <c r="R538" s="107">
        <v>23</v>
      </c>
      <c r="S538" s="107">
        <v>116</v>
      </c>
      <c r="T538" s="107">
        <f t="shared" si="82"/>
        <v>0.19827586206896552</v>
      </c>
      <c r="U538" s="107">
        <v>14</v>
      </c>
      <c r="V538" s="107">
        <v>116</v>
      </c>
      <c r="W538" s="107">
        <f t="shared" si="83"/>
        <v>0.1206896551724138</v>
      </c>
      <c r="X538" s="107">
        <v>7</v>
      </c>
      <c r="Y538" s="107">
        <v>118</v>
      </c>
      <c r="Z538" s="107">
        <f t="shared" si="84"/>
        <v>5.9322033898305086E-2</v>
      </c>
      <c r="AA538" s="107"/>
      <c r="AB538" s="352" t="s">
        <v>23</v>
      </c>
      <c r="AC538" s="352">
        <v>0.24446613031250491</v>
      </c>
      <c r="AD538" s="353">
        <v>8.0111275382766748E-3</v>
      </c>
    </row>
    <row r="539" spans="2:30">
      <c r="B539" s="184">
        <v>61</v>
      </c>
      <c r="C539" s="107">
        <v>14</v>
      </c>
      <c r="D539" s="107">
        <v>98</v>
      </c>
      <c r="E539" s="107">
        <f t="shared" si="77"/>
        <v>0.14285714285714285</v>
      </c>
      <c r="F539" s="107">
        <v>18</v>
      </c>
      <c r="G539" s="107">
        <v>168</v>
      </c>
      <c r="H539" s="107">
        <f t="shared" si="78"/>
        <v>0.10714285714285714</v>
      </c>
      <c r="I539" s="107">
        <v>9</v>
      </c>
      <c r="J539" s="107">
        <v>99</v>
      </c>
      <c r="K539" s="107">
        <f t="shared" si="79"/>
        <v>9.0909090909090912E-2</v>
      </c>
      <c r="L539" s="107">
        <v>18</v>
      </c>
      <c r="M539" s="107">
        <v>122</v>
      </c>
      <c r="N539" s="107">
        <f t="shared" si="80"/>
        <v>0.14754098360655737</v>
      </c>
      <c r="O539" s="107">
        <v>26</v>
      </c>
      <c r="P539" s="107">
        <v>105</v>
      </c>
      <c r="Q539" s="107">
        <f t="shared" si="81"/>
        <v>0.24761904761904763</v>
      </c>
      <c r="R539" s="107">
        <v>23</v>
      </c>
      <c r="S539" s="107">
        <v>83</v>
      </c>
      <c r="T539" s="107">
        <f t="shared" si="82"/>
        <v>0.27710843373493976</v>
      </c>
      <c r="U539" s="107">
        <v>23</v>
      </c>
      <c r="V539" s="107">
        <v>111</v>
      </c>
      <c r="W539" s="107">
        <f t="shared" si="83"/>
        <v>0.2072072072072072</v>
      </c>
      <c r="X539" s="107">
        <v>14</v>
      </c>
      <c r="Y539" s="107">
        <v>110</v>
      </c>
      <c r="Z539" s="107">
        <f t="shared" si="84"/>
        <v>0.12727272727272726</v>
      </c>
      <c r="AA539" s="107"/>
      <c r="AB539" s="352" t="s">
        <v>27</v>
      </c>
      <c r="AC539" s="352">
        <v>0.23339649285907135</v>
      </c>
      <c r="AD539" s="353">
        <v>7.7258174827561157E-3</v>
      </c>
    </row>
    <row r="540" spans="2:30">
      <c r="B540" s="184">
        <v>62</v>
      </c>
      <c r="C540" s="107">
        <v>7</v>
      </c>
      <c r="D540" s="107">
        <v>138</v>
      </c>
      <c r="E540" s="107">
        <f t="shared" si="77"/>
        <v>5.0724637681159424E-2</v>
      </c>
      <c r="F540" s="107">
        <v>9</v>
      </c>
      <c r="G540" s="107">
        <v>125</v>
      </c>
      <c r="H540" s="107">
        <f t="shared" si="78"/>
        <v>7.1999999999999995E-2</v>
      </c>
      <c r="I540" s="107">
        <v>18</v>
      </c>
      <c r="J540" s="107">
        <v>107</v>
      </c>
      <c r="K540" s="107">
        <f t="shared" si="79"/>
        <v>0.16822429906542055</v>
      </c>
      <c r="L540" s="107">
        <v>19</v>
      </c>
      <c r="M540" s="107">
        <v>87</v>
      </c>
      <c r="N540" s="107">
        <f t="shared" si="80"/>
        <v>0.21839080459770116</v>
      </c>
      <c r="O540" s="107">
        <v>18</v>
      </c>
      <c r="P540" s="107">
        <v>69</v>
      </c>
      <c r="Q540" s="107">
        <f t="shared" si="81"/>
        <v>0.2608695652173913</v>
      </c>
      <c r="R540" s="107">
        <v>20</v>
      </c>
      <c r="S540" s="107">
        <v>100</v>
      </c>
      <c r="T540" s="107">
        <f t="shared" si="82"/>
        <v>0.2</v>
      </c>
      <c r="U540" s="107">
        <v>9</v>
      </c>
      <c r="V540" s="107">
        <v>156</v>
      </c>
      <c r="W540" s="107">
        <f t="shared" si="83"/>
        <v>5.7692307692307696E-2</v>
      </c>
      <c r="X540" s="107">
        <v>14</v>
      </c>
      <c r="Y540" s="107">
        <v>108</v>
      </c>
      <c r="Z540" s="107">
        <f t="shared" si="84"/>
        <v>0.12962962962962962</v>
      </c>
      <c r="AA540" s="107"/>
      <c r="AB540" s="352" t="s">
        <v>24</v>
      </c>
      <c r="AC540" s="352">
        <v>0.12165758417325725</v>
      </c>
      <c r="AD540" s="353">
        <v>4.5166675487019851E-3</v>
      </c>
    </row>
    <row r="541" spans="2:30">
      <c r="B541" s="184">
        <v>63</v>
      </c>
      <c r="C541" s="107">
        <v>13</v>
      </c>
      <c r="D541" s="107">
        <v>136</v>
      </c>
      <c r="E541" s="107">
        <f t="shared" si="77"/>
        <v>9.5588235294117641E-2</v>
      </c>
      <c r="F541" s="107">
        <v>7</v>
      </c>
      <c r="G541" s="107">
        <v>97</v>
      </c>
      <c r="H541" s="107">
        <f t="shared" si="78"/>
        <v>7.2164948453608241E-2</v>
      </c>
      <c r="I541" s="107">
        <v>13</v>
      </c>
      <c r="J541" s="107">
        <v>104</v>
      </c>
      <c r="K541" s="107">
        <f t="shared" si="79"/>
        <v>0.125</v>
      </c>
      <c r="L541" s="107">
        <v>20</v>
      </c>
      <c r="M541" s="107">
        <v>88</v>
      </c>
      <c r="N541" s="107">
        <f t="shared" si="80"/>
        <v>0.22727272727272727</v>
      </c>
      <c r="O541" s="107">
        <v>20</v>
      </c>
      <c r="P541" s="107">
        <v>93</v>
      </c>
      <c r="Q541" s="107">
        <f t="shared" si="81"/>
        <v>0.21505376344086022</v>
      </c>
      <c r="R541" s="107">
        <v>26</v>
      </c>
      <c r="S541" s="107">
        <v>96</v>
      </c>
      <c r="T541" s="107">
        <f t="shared" si="82"/>
        <v>0.27083333333333331</v>
      </c>
      <c r="U541" s="107">
        <v>18</v>
      </c>
      <c r="V541" s="107">
        <v>111</v>
      </c>
      <c r="W541" s="107">
        <f t="shared" si="83"/>
        <v>0.16216216216216217</v>
      </c>
      <c r="X541" s="107">
        <v>19</v>
      </c>
      <c r="Y541" s="107">
        <v>150</v>
      </c>
      <c r="Z541" s="107">
        <f t="shared" si="84"/>
        <v>0.12666666666666668</v>
      </c>
      <c r="AA541" s="107"/>
      <c r="AB541" s="352" t="s">
        <v>28</v>
      </c>
      <c r="AC541" s="352">
        <v>0.11857850667991889</v>
      </c>
      <c r="AD541" s="353">
        <v>3.6171844230753094E-3</v>
      </c>
    </row>
    <row r="542" spans="2:30">
      <c r="B542" s="184">
        <v>64</v>
      </c>
      <c r="C542" s="107">
        <v>9</v>
      </c>
      <c r="D542" s="107">
        <v>121</v>
      </c>
      <c r="E542" s="107">
        <f t="shared" si="77"/>
        <v>7.43801652892562E-2</v>
      </c>
      <c r="F542" s="107">
        <v>7</v>
      </c>
      <c r="G542" s="107">
        <v>96</v>
      </c>
      <c r="H542" s="107">
        <f t="shared" si="78"/>
        <v>7.2916666666666671E-2</v>
      </c>
      <c r="I542" s="107">
        <v>13</v>
      </c>
      <c r="J542" s="107">
        <v>103</v>
      </c>
      <c r="K542" s="107">
        <f t="shared" si="79"/>
        <v>0.12621359223300971</v>
      </c>
      <c r="L542" s="107">
        <v>26</v>
      </c>
      <c r="M542" s="107">
        <v>92</v>
      </c>
      <c r="N542" s="107">
        <f t="shared" si="80"/>
        <v>0.28260869565217389</v>
      </c>
      <c r="O542" s="107">
        <v>19</v>
      </c>
      <c r="P542" s="107">
        <v>103</v>
      </c>
      <c r="Q542" s="107">
        <f t="shared" si="81"/>
        <v>0.18446601941747573</v>
      </c>
      <c r="R542" s="107">
        <v>21</v>
      </c>
      <c r="S542" s="107">
        <v>91</v>
      </c>
      <c r="T542" s="107">
        <f t="shared" si="82"/>
        <v>0.23076923076923078</v>
      </c>
      <c r="U542" s="107">
        <v>18</v>
      </c>
      <c r="V542" s="107">
        <v>102</v>
      </c>
      <c r="W542" s="107">
        <f t="shared" si="83"/>
        <v>0.17647058823529413</v>
      </c>
      <c r="X542" s="107">
        <v>14</v>
      </c>
      <c r="Y542" s="107">
        <v>121</v>
      </c>
      <c r="Z542" s="107">
        <f t="shared" si="84"/>
        <v>0.11570247933884298</v>
      </c>
      <c r="AA542" s="107"/>
      <c r="AB542" s="107"/>
      <c r="AC542" s="107"/>
      <c r="AD542" s="344"/>
    </row>
    <row r="543" spans="2:30">
      <c r="B543" s="184">
        <v>65</v>
      </c>
      <c r="C543" s="107">
        <v>7</v>
      </c>
      <c r="D543" s="107">
        <v>138</v>
      </c>
      <c r="E543" s="107">
        <f t="shared" ref="E543:E574" si="85">C543/D543</f>
        <v>5.0724637681159424E-2</v>
      </c>
      <c r="F543" s="107">
        <v>9</v>
      </c>
      <c r="G543" s="107">
        <v>125</v>
      </c>
      <c r="H543" s="107">
        <f t="shared" ref="H543:H574" si="86">F543/G543</f>
        <v>7.1999999999999995E-2</v>
      </c>
      <c r="I543" s="107">
        <v>28</v>
      </c>
      <c r="J543" s="107">
        <v>107</v>
      </c>
      <c r="K543" s="107">
        <f t="shared" ref="K543:K574" si="87">I543/J543</f>
        <v>0.26168224299065418</v>
      </c>
      <c r="L543" s="107">
        <v>23</v>
      </c>
      <c r="M543" s="107">
        <v>94</v>
      </c>
      <c r="N543" s="107">
        <f t="shared" ref="N543:N574" si="88">L543/M543</f>
        <v>0.24468085106382978</v>
      </c>
      <c r="O543" s="107">
        <v>18</v>
      </c>
      <c r="P543" s="107">
        <v>108</v>
      </c>
      <c r="Q543" s="107">
        <f t="shared" ref="Q543:Q574" si="89">O543/P543</f>
        <v>0.16666666666666666</v>
      </c>
      <c r="R543" s="107">
        <v>15</v>
      </c>
      <c r="S543" s="107">
        <v>63</v>
      </c>
      <c r="T543" s="107">
        <f t="shared" ref="T543:T574" si="90">R543/S543</f>
        <v>0.23809523809523808</v>
      </c>
      <c r="U543" s="107">
        <v>9</v>
      </c>
      <c r="V543" s="107">
        <v>138</v>
      </c>
      <c r="W543" s="107">
        <f t="shared" ref="W543:W574" si="91">U543/V543</f>
        <v>6.5217391304347824E-2</v>
      </c>
      <c r="X543" s="107">
        <v>10</v>
      </c>
      <c r="Y543" s="107">
        <v>108</v>
      </c>
      <c r="Z543" s="107">
        <f t="shared" ref="Z543:Z574" si="92">X543/Y543</f>
        <v>9.2592592592592587E-2</v>
      </c>
      <c r="AA543" s="107"/>
      <c r="AB543" s="107"/>
      <c r="AC543" s="107"/>
      <c r="AD543" s="344"/>
    </row>
    <row r="544" spans="2:30">
      <c r="B544" s="184">
        <v>66</v>
      </c>
      <c r="C544" s="107">
        <v>14</v>
      </c>
      <c r="D544" s="107">
        <v>145</v>
      </c>
      <c r="E544" s="107">
        <f t="shared" si="85"/>
        <v>9.6551724137931033E-2</v>
      </c>
      <c r="F544" s="107">
        <v>15</v>
      </c>
      <c r="G544" s="107">
        <v>140</v>
      </c>
      <c r="H544" s="107">
        <f t="shared" si="86"/>
        <v>0.10714285714285714</v>
      </c>
      <c r="I544" s="107">
        <v>26</v>
      </c>
      <c r="J544" s="107">
        <v>76</v>
      </c>
      <c r="K544" s="107">
        <f t="shared" si="87"/>
        <v>0.34210526315789475</v>
      </c>
      <c r="L544" s="107">
        <v>20</v>
      </c>
      <c r="M544" s="107">
        <v>94</v>
      </c>
      <c r="N544" s="107">
        <f t="shared" si="88"/>
        <v>0.21276595744680851</v>
      </c>
      <c r="O544" s="107">
        <v>7</v>
      </c>
      <c r="P544" s="107">
        <v>116</v>
      </c>
      <c r="Q544" s="107">
        <f t="shared" si="89"/>
        <v>6.0344827586206899E-2</v>
      </c>
      <c r="R544" s="107">
        <v>26</v>
      </c>
      <c r="S544" s="107">
        <v>99</v>
      </c>
      <c r="T544" s="107">
        <f t="shared" si="90"/>
        <v>0.26262626262626265</v>
      </c>
      <c r="U544" s="107">
        <v>14</v>
      </c>
      <c r="V544" s="107">
        <v>111</v>
      </c>
      <c r="W544" s="107">
        <f t="shared" si="91"/>
        <v>0.12612612612612611</v>
      </c>
      <c r="X544" s="107">
        <v>14</v>
      </c>
      <c r="Y544" s="107">
        <v>103</v>
      </c>
      <c r="Z544" s="107">
        <f t="shared" si="92"/>
        <v>0.13592233009708737</v>
      </c>
      <c r="AA544" s="107"/>
      <c r="AB544" s="107"/>
      <c r="AC544" s="107"/>
      <c r="AD544" s="344"/>
    </row>
    <row r="545" spans="2:30">
      <c r="B545" s="184">
        <v>67</v>
      </c>
      <c r="C545" s="107">
        <v>18</v>
      </c>
      <c r="D545" s="107">
        <v>119</v>
      </c>
      <c r="E545" s="107">
        <f t="shared" si="85"/>
        <v>0.15126050420168066</v>
      </c>
      <c r="F545" s="107">
        <v>19</v>
      </c>
      <c r="G545" s="107">
        <v>136</v>
      </c>
      <c r="H545" s="107">
        <f t="shared" si="86"/>
        <v>0.13970588235294118</v>
      </c>
      <c r="I545" s="107">
        <v>28</v>
      </c>
      <c r="J545" s="107">
        <v>107</v>
      </c>
      <c r="K545" s="107">
        <f t="shared" si="87"/>
        <v>0.26168224299065418</v>
      </c>
      <c r="L545" s="107">
        <v>26</v>
      </c>
      <c r="M545" s="107">
        <v>76</v>
      </c>
      <c r="N545" s="107">
        <f t="shared" si="88"/>
        <v>0.34210526315789475</v>
      </c>
      <c r="O545" s="107">
        <v>28</v>
      </c>
      <c r="P545" s="107">
        <v>69</v>
      </c>
      <c r="Q545" s="107">
        <f t="shared" si="89"/>
        <v>0.40579710144927539</v>
      </c>
      <c r="R545" s="107">
        <v>21</v>
      </c>
      <c r="S545" s="107">
        <v>86</v>
      </c>
      <c r="T545" s="107">
        <f t="shared" si="90"/>
        <v>0.2441860465116279</v>
      </c>
      <c r="U545" s="107">
        <v>13</v>
      </c>
      <c r="V545" s="107">
        <v>104</v>
      </c>
      <c r="W545" s="107">
        <f t="shared" si="91"/>
        <v>0.125</v>
      </c>
      <c r="X545" s="107">
        <v>18</v>
      </c>
      <c r="Y545" s="107">
        <v>122</v>
      </c>
      <c r="Z545" s="107">
        <f t="shared" si="92"/>
        <v>0.14754098360655737</v>
      </c>
      <c r="AA545" s="107"/>
      <c r="AB545" s="107"/>
      <c r="AC545" s="107"/>
      <c r="AD545" s="344"/>
    </row>
    <row r="546" spans="2:30">
      <c r="B546" s="184">
        <v>68</v>
      </c>
      <c r="C546" s="107">
        <v>13</v>
      </c>
      <c r="D546" s="107">
        <v>134</v>
      </c>
      <c r="E546" s="107">
        <f t="shared" si="85"/>
        <v>9.7014925373134331E-2</v>
      </c>
      <c r="F546" s="107">
        <v>14</v>
      </c>
      <c r="G546" s="107">
        <v>131</v>
      </c>
      <c r="H546" s="107">
        <f t="shared" si="86"/>
        <v>0.10687022900763359</v>
      </c>
      <c r="I546" s="107">
        <v>19</v>
      </c>
      <c r="J546" s="107">
        <v>52</v>
      </c>
      <c r="K546" s="107">
        <f t="shared" si="87"/>
        <v>0.36538461538461536</v>
      </c>
      <c r="L546" s="107">
        <v>20</v>
      </c>
      <c r="M546" s="107">
        <v>77</v>
      </c>
      <c r="N546" s="107">
        <f t="shared" si="88"/>
        <v>0.25974025974025972</v>
      </c>
      <c r="O546" s="107">
        <v>25</v>
      </c>
      <c r="P546" s="107">
        <v>107</v>
      </c>
      <c r="Q546" s="107">
        <f t="shared" si="89"/>
        <v>0.23364485981308411</v>
      </c>
      <c r="R546" s="107">
        <v>15</v>
      </c>
      <c r="S546" s="107">
        <v>80</v>
      </c>
      <c r="T546" s="107">
        <f t="shared" si="90"/>
        <v>0.1875</v>
      </c>
      <c r="U546" s="107">
        <v>19</v>
      </c>
      <c r="V546" s="107">
        <v>131</v>
      </c>
      <c r="W546" s="107">
        <f t="shared" si="91"/>
        <v>0.14503816793893129</v>
      </c>
      <c r="X546" s="107">
        <v>13</v>
      </c>
      <c r="Y546" s="107">
        <v>100</v>
      </c>
      <c r="Z546" s="107">
        <f t="shared" si="92"/>
        <v>0.13</v>
      </c>
      <c r="AA546" s="107"/>
      <c r="AB546" s="107"/>
      <c r="AC546" s="107"/>
      <c r="AD546" s="344"/>
    </row>
    <row r="547" spans="2:30">
      <c r="B547" s="184">
        <v>69</v>
      </c>
      <c r="C547" s="107">
        <v>13</v>
      </c>
      <c r="D547" s="107">
        <v>104</v>
      </c>
      <c r="E547" s="107">
        <f t="shared" si="85"/>
        <v>0.125</v>
      </c>
      <c r="F547" s="107">
        <v>13</v>
      </c>
      <c r="G547" s="107">
        <v>135</v>
      </c>
      <c r="H547" s="107">
        <f t="shared" si="86"/>
        <v>9.6296296296296297E-2</v>
      </c>
      <c r="I547" s="107">
        <v>19</v>
      </c>
      <c r="J547" s="107">
        <v>62</v>
      </c>
      <c r="K547" s="107">
        <f t="shared" si="87"/>
        <v>0.30645161290322581</v>
      </c>
      <c r="L547" s="107">
        <v>23</v>
      </c>
      <c r="M547" s="107">
        <v>96</v>
      </c>
      <c r="N547" s="107">
        <f t="shared" si="88"/>
        <v>0.23958333333333334</v>
      </c>
      <c r="O547" s="107">
        <v>14</v>
      </c>
      <c r="P547" s="107">
        <v>147</v>
      </c>
      <c r="Q547" s="107">
        <f t="shared" si="89"/>
        <v>9.5238095238095233E-2</v>
      </c>
      <c r="R547" s="107">
        <v>26</v>
      </c>
      <c r="S547" s="107">
        <v>98</v>
      </c>
      <c r="T547" s="107">
        <f t="shared" si="90"/>
        <v>0.26530612244897961</v>
      </c>
      <c r="U547" s="107">
        <v>20</v>
      </c>
      <c r="V547" s="107">
        <v>114</v>
      </c>
      <c r="W547" s="107">
        <f t="shared" si="91"/>
        <v>0.17543859649122806</v>
      </c>
      <c r="X547" s="107">
        <v>18</v>
      </c>
      <c r="Y547" s="107">
        <v>114</v>
      </c>
      <c r="Z547" s="107">
        <f t="shared" si="92"/>
        <v>0.15789473684210525</v>
      </c>
      <c r="AA547" s="107"/>
      <c r="AB547" s="107"/>
      <c r="AC547" s="107"/>
      <c r="AD547" s="344"/>
    </row>
    <row r="548" spans="2:30">
      <c r="B548" s="184">
        <v>70</v>
      </c>
      <c r="C548" s="107">
        <v>13</v>
      </c>
      <c r="D548" s="107">
        <v>152</v>
      </c>
      <c r="E548" s="107">
        <f t="shared" si="85"/>
        <v>8.5526315789473686E-2</v>
      </c>
      <c r="F548" s="107">
        <v>11</v>
      </c>
      <c r="G548" s="107">
        <v>142</v>
      </c>
      <c r="H548" s="107">
        <f t="shared" si="86"/>
        <v>7.746478873239436E-2</v>
      </c>
      <c r="I548" s="107">
        <v>18</v>
      </c>
      <c r="J548" s="107">
        <v>90</v>
      </c>
      <c r="K548" s="107">
        <f t="shared" si="87"/>
        <v>0.2</v>
      </c>
      <c r="L548" s="107">
        <v>23</v>
      </c>
      <c r="M548" s="107">
        <v>88</v>
      </c>
      <c r="N548" s="107">
        <f t="shared" si="88"/>
        <v>0.26136363636363635</v>
      </c>
      <c r="O548" s="107">
        <v>19</v>
      </c>
      <c r="P548" s="107">
        <v>115</v>
      </c>
      <c r="Q548" s="107">
        <f t="shared" si="89"/>
        <v>0.16521739130434782</v>
      </c>
      <c r="R548" s="107">
        <v>26</v>
      </c>
      <c r="S548" s="107">
        <v>94</v>
      </c>
      <c r="T548" s="107">
        <f t="shared" si="90"/>
        <v>0.27659574468085107</v>
      </c>
      <c r="U548" s="107">
        <v>14</v>
      </c>
      <c r="V548" s="107">
        <v>147</v>
      </c>
      <c r="W548" s="107">
        <f t="shared" si="91"/>
        <v>9.5238095238095233E-2</v>
      </c>
      <c r="X548" s="107">
        <v>7</v>
      </c>
      <c r="Y548" s="107">
        <v>122</v>
      </c>
      <c r="Z548" s="107">
        <f t="shared" si="92"/>
        <v>5.737704918032787E-2</v>
      </c>
      <c r="AA548" s="107"/>
      <c r="AB548" s="107"/>
      <c r="AC548" s="107"/>
      <c r="AD548" s="344"/>
    </row>
    <row r="549" spans="2:30">
      <c r="B549" s="184">
        <v>71</v>
      </c>
      <c r="C549" s="107">
        <v>14</v>
      </c>
      <c r="D549" s="107">
        <v>88</v>
      </c>
      <c r="E549" s="107">
        <f t="shared" si="85"/>
        <v>0.15909090909090909</v>
      </c>
      <c r="F549" s="107">
        <v>14</v>
      </c>
      <c r="G549" s="107">
        <v>122</v>
      </c>
      <c r="H549" s="107">
        <f t="shared" si="86"/>
        <v>0.11475409836065574</v>
      </c>
      <c r="I549" s="107">
        <v>26</v>
      </c>
      <c r="J549" s="107">
        <v>95</v>
      </c>
      <c r="K549" s="107">
        <f t="shared" si="87"/>
        <v>0.27368421052631581</v>
      </c>
      <c r="L549" s="107">
        <v>20</v>
      </c>
      <c r="M549" s="107">
        <v>97</v>
      </c>
      <c r="N549" s="107">
        <f t="shared" si="88"/>
        <v>0.20618556701030927</v>
      </c>
      <c r="O549" s="107">
        <v>20</v>
      </c>
      <c r="P549" s="107">
        <v>116</v>
      </c>
      <c r="Q549" s="107">
        <f t="shared" si="89"/>
        <v>0.17241379310344829</v>
      </c>
      <c r="R549" s="107">
        <v>19</v>
      </c>
      <c r="S549" s="107">
        <v>109</v>
      </c>
      <c r="T549" s="107">
        <f t="shared" si="90"/>
        <v>0.1743119266055046</v>
      </c>
      <c r="U549" s="107">
        <v>23</v>
      </c>
      <c r="V549" s="107">
        <v>124</v>
      </c>
      <c r="W549" s="107">
        <f t="shared" si="91"/>
        <v>0.18548387096774194</v>
      </c>
      <c r="X549" s="107">
        <v>14</v>
      </c>
      <c r="Y549" s="107">
        <v>79</v>
      </c>
      <c r="Z549" s="107">
        <f t="shared" si="92"/>
        <v>0.17721518987341772</v>
      </c>
      <c r="AA549" s="107"/>
      <c r="AB549" s="107"/>
      <c r="AC549" s="107"/>
      <c r="AD549" s="344"/>
    </row>
    <row r="550" spans="2:30">
      <c r="B550" s="184">
        <v>72</v>
      </c>
      <c r="C550" s="107">
        <v>13</v>
      </c>
      <c r="D550" s="107">
        <v>143</v>
      </c>
      <c r="E550" s="107">
        <f t="shared" si="85"/>
        <v>9.0909090909090912E-2</v>
      </c>
      <c r="F550" s="107">
        <v>7</v>
      </c>
      <c r="G550" s="107">
        <v>119</v>
      </c>
      <c r="H550" s="107">
        <f t="shared" si="86"/>
        <v>5.8823529411764705E-2</v>
      </c>
      <c r="I550" s="107">
        <v>23</v>
      </c>
      <c r="J550" s="107">
        <v>81</v>
      </c>
      <c r="K550" s="107">
        <f t="shared" si="87"/>
        <v>0.2839506172839506</v>
      </c>
      <c r="L550" s="107">
        <v>20</v>
      </c>
      <c r="M550" s="107">
        <v>93</v>
      </c>
      <c r="N550" s="107">
        <f t="shared" si="88"/>
        <v>0.21505376344086022</v>
      </c>
      <c r="O550" s="107">
        <v>19</v>
      </c>
      <c r="P550" s="107">
        <v>95</v>
      </c>
      <c r="Q550" s="107">
        <f t="shared" si="89"/>
        <v>0.2</v>
      </c>
      <c r="R550" s="107">
        <v>25</v>
      </c>
      <c r="S550" s="107">
        <v>107</v>
      </c>
      <c r="T550" s="107">
        <f t="shared" si="90"/>
        <v>0.23364485981308411</v>
      </c>
      <c r="U550" s="107">
        <v>14</v>
      </c>
      <c r="V550" s="107">
        <v>109</v>
      </c>
      <c r="W550" s="107">
        <f t="shared" si="91"/>
        <v>0.12844036697247707</v>
      </c>
      <c r="X550" s="107">
        <v>20</v>
      </c>
      <c r="Y550" s="107">
        <v>131</v>
      </c>
      <c r="Z550" s="107">
        <f t="shared" si="92"/>
        <v>0.15267175572519084</v>
      </c>
      <c r="AA550" s="107"/>
      <c r="AB550" s="107"/>
      <c r="AC550" s="107"/>
      <c r="AD550" s="344"/>
    </row>
    <row r="551" spans="2:30">
      <c r="B551" s="184">
        <v>73</v>
      </c>
      <c r="C551" s="107">
        <v>14</v>
      </c>
      <c r="D551" s="107">
        <v>121</v>
      </c>
      <c r="E551" s="107">
        <f t="shared" si="85"/>
        <v>0.11570247933884298</v>
      </c>
      <c r="F551" s="107">
        <v>14</v>
      </c>
      <c r="G551" s="107">
        <v>124</v>
      </c>
      <c r="H551" s="107">
        <f t="shared" si="86"/>
        <v>0.11290322580645161</v>
      </c>
      <c r="I551" s="107">
        <v>26</v>
      </c>
      <c r="J551" s="107">
        <v>108</v>
      </c>
      <c r="K551" s="107">
        <f t="shared" si="87"/>
        <v>0.24074074074074073</v>
      </c>
      <c r="L551" s="107">
        <v>19</v>
      </c>
      <c r="M551" s="107">
        <v>115</v>
      </c>
      <c r="N551" s="107">
        <f t="shared" si="88"/>
        <v>0.16521739130434782</v>
      </c>
      <c r="O551" s="107">
        <v>25</v>
      </c>
      <c r="P551" s="107">
        <v>73</v>
      </c>
      <c r="Q551" s="107">
        <f t="shared" si="89"/>
        <v>0.34246575342465752</v>
      </c>
      <c r="R551" s="107">
        <v>18</v>
      </c>
      <c r="S551" s="107">
        <v>73</v>
      </c>
      <c r="T551" s="107">
        <f t="shared" si="90"/>
        <v>0.24657534246575341</v>
      </c>
      <c r="U551" s="107">
        <v>9</v>
      </c>
      <c r="V551" s="107">
        <v>111</v>
      </c>
      <c r="W551" s="107">
        <f t="shared" si="91"/>
        <v>8.1081081081081086E-2</v>
      </c>
      <c r="X551" s="107">
        <v>7</v>
      </c>
      <c r="Y551" s="107">
        <v>138</v>
      </c>
      <c r="Z551" s="107">
        <f t="shared" si="92"/>
        <v>5.0724637681159424E-2</v>
      </c>
      <c r="AA551" s="107"/>
      <c r="AB551" s="107"/>
      <c r="AC551" s="107"/>
      <c r="AD551" s="344"/>
    </row>
    <row r="552" spans="2:30">
      <c r="B552" s="184">
        <v>74</v>
      </c>
      <c r="C552" s="107">
        <v>13</v>
      </c>
      <c r="D552" s="107">
        <v>98</v>
      </c>
      <c r="E552" s="107">
        <f t="shared" si="85"/>
        <v>0.1326530612244898</v>
      </c>
      <c r="F552" s="107">
        <v>7</v>
      </c>
      <c r="G552" s="107">
        <v>128</v>
      </c>
      <c r="H552" s="107">
        <f t="shared" si="86"/>
        <v>5.46875E-2</v>
      </c>
      <c r="I552" s="107">
        <v>18</v>
      </c>
      <c r="J552" s="107">
        <v>125</v>
      </c>
      <c r="K552" s="107">
        <f t="shared" si="87"/>
        <v>0.14399999999999999</v>
      </c>
      <c r="L552" s="107">
        <v>18</v>
      </c>
      <c r="M552" s="107">
        <v>90</v>
      </c>
      <c r="N552" s="107">
        <f t="shared" si="88"/>
        <v>0.2</v>
      </c>
      <c r="O552" s="107">
        <v>23</v>
      </c>
      <c r="P552" s="107">
        <v>126</v>
      </c>
      <c r="Q552" s="107">
        <f t="shared" si="89"/>
        <v>0.18253968253968253</v>
      </c>
      <c r="R552" s="107">
        <v>23</v>
      </c>
      <c r="S552" s="107">
        <v>77</v>
      </c>
      <c r="T552" s="107">
        <f t="shared" si="90"/>
        <v>0.29870129870129869</v>
      </c>
      <c r="U552" s="107">
        <v>9</v>
      </c>
      <c r="V552" s="107">
        <v>166</v>
      </c>
      <c r="W552" s="107">
        <f t="shared" si="91"/>
        <v>5.4216867469879519E-2</v>
      </c>
      <c r="X552" s="107">
        <v>14</v>
      </c>
      <c r="Y552" s="107">
        <v>118</v>
      </c>
      <c r="Z552" s="107">
        <f t="shared" si="92"/>
        <v>0.11864406779661017</v>
      </c>
      <c r="AA552" s="107"/>
      <c r="AB552" s="107"/>
      <c r="AC552" s="107"/>
      <c r="AD552" s="344"/>
    </row>
    <row r="553" spans="2:30">
      <c r="B553" s="184">
        <v>75</v>
      </c>
      <c r="C553" s="107">
        <v>9</v>
      </c>
      <c r="D553" s="107">
        <v>131</v>
      </c>
      <c r="E553" s="107">
        <f t="shared" si="85"/>
        <v>6.8702290076335881E-2</v>
      </c>
      <c r="F553" s="107">
        <v>9</v>
      </c>
      <c r="G553" s="107">
        <v>106</v>
      </c>
      <c r="H553" s="107">
        <f t="shared" si="86"/>
        <v>8.4905660377358486E-2</v>
      </c>
      <c r="I553" s="107">
        <v>18</v>
      </c>
      <c r="J553" s="107">
        <v>82</v>
      </c>
      <c r="K553" s="107">
        <f t="shared" si="87"/>
        <v>0.21951219512195122</v>
      </c>
      <c r="L553" s="107">
        <v>33</v>
      </c>
      <c r="M553" s="107">
        <v>95</v>
      </c>
      <c r="N553" s="107">
        <f t="shared" si="88"/>
        <v>0.3473684210526316</v>
      </c>
      <c r="O553" s="107">
        <v>23</v>
      </c>
      <c r="P553" s="107">
        <v>93</v>
      </c>
      <c r="Q553" s="107">
        <f t="shared" si="89"/>
        <v>0.24731182795698925</v>
      </c>
      <c r="R553" s="107">
        <v>20</v>
      </c>
      <c r="S553" s="107">
        <v>79</v>
      </c>
      <c r="T553" s="107">
        <f t="shared" si="90"/>
        <v>0.25316455696202533</v>
      </c>
      <c r="U553" s="107">
        <v>18</v>
      </c>
      <c r="V553" s="107">
        <v>116</v>
      </c>
      <c r="W553" s="107">
        <f t="shared" si="91"/>
        <v>0.15517241379310345</v>
      </c>
      <c r="X553" s="107">
        <v>9</v>
      </c>
      <c r="Y553" s="107">
        <v>113</v>
      </c>
      <c r="Z553" s="107">
        <f t="shared" si="92"/>
        <v>7.9646017699115043E-2</v>
      </c>
      <c r="AA553" s="107"/>
      <c r="AB553" s="107"/>
      <c r="AC553" s="107"/>
      <c r="AD553" s="344"/>
    </row>
    <row r="554" spans="2:30">
      <c r="B554" s="184">
        <v>76</v>
      </c>
      <c r="C554" s="107">
        <v>18</v>
      </c>
      <c r="D554" s="107">
        <v>108</v>
      </c>
      <c r="E554" s="107">
        <f t="shared" si="85"/>
        <v>0.16666666666666666</v>
      </c>
      <c r="F554" s="107">
        <v>14</v>
      </c>
      <c r="G554" s="107">
        <v>130</v>
      </c>
      <c r="H554" s="107">
        <f t="shared" si="86"/>
        <v>0.1076923076923077</v>
      </c>
      <c r="I554" s="107">
        <v>13</v>
      </c>
      <c r="J554" s="107">
        <v>86</v>
      </c>
      <c r="K554" s="107">
        <f t="shared" si="87"/>
        <v>0.15116279069767441</v>
      </c>
      <c r="L554" s="107">
        <v>13</v>
      </c>
      <c r="M554" s="107">
        <v>92</v>
      </c>
      <c r="N554" s="107">
        <f t="shared" si="88"/>
        <v>0.14130434782608695</v>
      </c>
      <c r="O554" s="107">
        <v>26</v>
      </c>
      <c r="P554" s="107">
        <v>88</v>
      </c>
      <c r="Q554" s="107">
        <f t="shared" si="89"/>
        <v>0.29545454545454547</v>
      </c>
      <c r="R554" s="107">
        <v>18</v>
      </c>
      <c r="S554" s="107">
        <v>119</v>
      </c>
      <c r="T554" s="107">
        <f t="shared" si="90"/>
        <v>0.15126050420168066</v>
      </c>
      <c r="U554" s="107">
        <v>19</v>
      </c>
      <c r="V554" s="107">
        <v>125</v>
      </c>
      <c r="W554" s="107">
        <f t="shared" si="91"/>
        <v>0.152</v>
      </c>
      <c r="X554" s="107">
        <v>13</v>
      </c>
      <c r="Y554" s="107">
        <v>130</v>
      </c>
      <c r="Z554" s="107">
        <f t="shared" si="92"/>
        <v>0.1</v>
      </c>
      <c r="AA554" s="107"/>
      <c r="AB554" s="107"/>
      <c r="AC554" s="107"/>
      <c r="AD554" s="344"/>
    </row>
    <row r="555" spans="2:30">
      <c r="B555" s="184">
        <v>77</v>
      </c>
      <c r="C555" s="107">
        <v>14</v>
      </c>
      <c r="D555" s="107">
        <v>126</v>
      </c>
      <c r="E555" s="107">
        <f t="shared" si="85"/>
        <v>0.1111111111111111</v>
      </c>
      <c r="F555" s="107">
        <v>9</v>
      </c>
      <c r="G555" s="107">
        <v>138</v>
      </c>
      <c r="H555" s="107">
        <f t="shared" si="86"/>
        <v>6.5217391304347824E-2</v>
      </c>
      <c r="I555" s="107">
        <v>18</v>
      </c>
      <c r="J555" s="107">
        <v>81</v>
      </c>
      <c r="K555" s="107">
        <f t="shared" si="87"/>
        <v>0.22222222222222221</v>
      </c>
      <c r="L555" s="107">
        <v>39</v>
      </c>
      <c r="M555" s="107">
        <v>103</v>
      </c>
      <c r="N555" s="107">
        <f t="shared" si="88"/>
        <v>0.37864077669902912</v>
      </c>
      <c r="O555" s="107">
        <v>32</v>
      </c>
      <c r="P555" s="107">
        <v>92</v>
      </c>
      <c r="Q555" s="107">
        <f t="shared" si="89"/>
        <v>0.34782608695652173</v>
      </c>
      <c r="R555" s="107">
        <v>14</v>
      </c>
      <c r="S555" s="107">
        <v>99</v>
      </c>
      <c r="T555" s="107">
        <f t="shared" si="90"/>
        <v>0.14141414141414141</v>
      </c>
      <c r="U555" s="107">
        <v>26</v>
      </c>
      <c r="V555" s="107">
        <v>132</v>
      </c>
      <c r="W555" s="107">
        <f t="shared" si="91"/>
        <v>0.19696969696969696</v>
      </c>
      <c r="X555" s="107">
        <v>7</v>
      </c>
      <c r="Y555" s="107">
        <v>125</v>
      </c>
      <c r="Z555" s="107">
        <f t="shared" si="92"/>
        <v>5.6000000000000001E-2</v>
      </c>
      <c r="AA555" s="107"/>
      <c r="AB555" s="107"/>
      <c r="AC555" s="107"/>
      <c r="AD555" s="344"/>
    </row>
    <row r="556" spans="2:30">
      <c r="B556" s="184">
        <v>78</v>
      </c>
      <c r="C556" s="107">
        <v>7</v>
      </c>
      <c r="D556" s="107">
        <v>127</v>
      </c>
      <c r="E556" s="107">
        <f t="shared" si="85"/>
        <v>5.5118110236220472E-2</v>
      </c>
      <c r="F556" s="107">
        <v>13</v>
      </c>
      <c r="G556" s="107">
        <v>116</v>
      </c>
      <c r="H556" s="107">
        <f t="shared" si="86"/>
        <v>0.11206896551724138</v>
      </c>
      <c r="I556" s="107">
        <v>31</v>
      </c>
      <c r="J556" s="107">
        <v>100</v>
      </c>
      <c r="K556" s="107">
        <f t="shared" si="87"/>
        <v>0.31</v>
      </c>
      <c r="L556" s="107">
        <v>28</v>
      </c>
      <c r="M556" s="107">
        <v>95</v>
      </c>
      <c r="N556" s="107">
        <f t="shared" si="88"/>
        <v>0.29473684210526313</v>
      </c>
      <c r="O556" s="107">
        <v>26</v>
      </c>
      <c r="P556" s="107">
        <v>83</v>
      </c>
      <c r="Q556" s="107">
        <f t="shared" si="89"/>
        <v>0.31325301204819278</v>
      </c>
      <c r="R556" s="107">
        <v>26</v>
      </c>
      <c r="S556" s="107">
        <v>117</v>
      </c>
      <c r="T556" s="107">
        <f t="shared" si="90"/>
        <v>0.22222222222222221</v>
      </c>
      <c r="U556" s="107">
        <v>14</v>
      </c>
      <c r="V556" s="107">
        <v>77</v>
      </c>
      <c r="W556" s="107">
        <f t="shared" si="91"/>
        <v>0.18181818181818182</v>
      </c>
      <c r="X556" s="107">
        <v>7</v>
      </c>
      <c r="Y556" s="107">
        <v>135</v>
      </c>
      <c r="Z556" s="107">
        <f t="shared" si="92"/>
        <v>5.185185185185185E-2</v>
      </c>
      <c r="AA556" s="107"/>
      <c r="AB556" s="107"/>
      <c r="AC556" s="107"/>
      <c r="AD556" s="344"/>
    </row>
    <row r="557" spans="2:30">
      <c r="B557" s="184">
        <v>79</v>
      </c>
      <c r="C557" s="107">
        <v>7</v>
      </c>
      <c r="D557" s="107">
        <v>116</v>
      </c>
      <c r="E557" s="107">
        <f t="shared" si="85"/>
        <v>6.0344827586206899E-2</v>
      </c>
      <c r="F557" s="107">
        <v>9</v>
      </c>
      <c r="G557" s="107">
        <v>130</v>
      </c>
      <c r="H557" s="107">
        <f t="shared" si="86"/>
        <v>6.9230769230769235E-2</v>
      </c>
      <c r="I557" s="107">
        <v>20</v>
      </c>
      <c r="J557" s="107">
        <v>111</v>
      </c>
      <c r="K557" s="107">
        <f t="shared" si="87"/>
        <v>0.18018018018018017</v>
      </c>
      <c r="L557" s="107">
        <v>32</v>
      </c>
      <c r="M557" s="107">
        <v>73</v>
      </c>
      <c r="N557" s="107">
        <f t="shared" si="88"/>
        <v>0.43835616438356162</v>
      </c>
      <c r="O557" s="107">
        <v>33</v>
      </c>
      <c r="P557" s="107">
        <v>92</v>
      </c>
      <c r="Q557" s="107">
        <f t="shared" si="89"/>
        <v>0.35869565217391303</v>
      </c>
      <c r="R557" s="107">
        <v>19</v>
      </c>
      <c r="S557" s="107">
        <v>80</v>
      </c>
      <c r="T557" s="107">
        <f t="shared" si="90"/>
        <v>0.23749999999999999</v>
      </c>
      <c r="U557" s="107">
        <v>9</v>
      </c>
      <c r="V557" s="107">
        <v>119</v>
      </c>
      <c r="W557" s="107">
        <f t="shared" si="91"/>
        <v>7.5630252100840331E-2</v>
      </c>
      <c r="X557" s="107">
        <v>20</v>
      </c>
      <c r="Y557" s="107">
        <v>138</v>
      </c>
      <c r="Z557" s="107">
        <f t="shared" si="92"/>
        <v>0.14492753623188406</v>
      </c>
      <c r="AA557" s="107"/>
      <c r="AB557" s="107"/>
      <c r="AC557" s="107"/>
      <c r="AD557" s="344"/>
    </row>
    <row r="558" spans="2:30">
      <c r="B558" s="184">
        <v>80</v>
      </c>
      <c r="C558" s="107">
        <v>18</v>
      </c>
      <c r="D558" s="107">
        <v>124</v>
      </c>
      <c r="E558" s="107">
        <f t="shared" si="85"/>
        <v>0.14516129032258066</v>
      </c>
      <c r="F558" s="107">
        <v>9</v>
      </c>
      <c r="G558" s="107">
        <v>116</v>
      </c>
      <c r="H558" s="107">
        <f t="shared" si="86"/>
        <v>7.7586206896551727E-2</v>
      </c>
      <c r="I558" s="107">
        <v>28</v>
      </c>
      <c r="J558" s="107">
        <v>106</v>
      </c>
      <c r="K558" s="107">
        <f t="shared" si="87"/>
        <v>0.26415094339622641</v>
      </c>
      <c r="L558" s="107">
        <v>26</v>
      </c>
      <c r="M558" s="107">
        <v>66</v>
      </c>
      <c r="N558" s="107">
        <f t="shared" si="88"/>
        <v>0.39393939393939392</v>
      </c>
      <c r="O558" s="107">
        <v>25</v>
      </c>
      <c r="P558" s="107">
        <v>90</v>
      </c>
      <c r="Q558" s="107">
        <f t="shared" si="89"/>
        <v>0.27777777777777779</v>
      </c>
      <c r="R558" s="107">
        <v>25</v>
      </c>
      <c r="S558" s="107">
        <v>103</v>
      </c>
      <c r="T558" s="107">
        <f t="shared" si="90"/>
        <v>0.24271844660194175</v>
      </c>
      <c r="U558" s="107">
        <v>7</v>
      </c>
      <c r="V558" s="107">
        <v>74</v>
      </c>
      <c r="W558" s="107">
        <f t="shared" si="91"/>
        <v>9.45945945945946E-2</v>
      </c>
      <c r="X558" s="107">
        <v>20</v>
      </c>
      <c r="Y558" s="107">
        <v>163</v>
      </c>
      <c r="Z558" s="107">
        <f t="shared" si="92"/>
        <v>0.12269938650306748</v>
      </c>
      <c r="AA558" s="107"/>
      <c r="AB558" s="107"/>
      <c r="AC558" s="107"/>
      <c r="AD558" s="344"/>
    </row>
    <row r="559" spans="2:30">
      <c r="B559" s="184"/>
      <c r="C559" s="107">
        <v>7</v>
      </c>
      <c r="D559" s="107">
        <v>136</v>
      </c>
      <c r="E559" s="107">
        <f t="shared" si="85"/>
        <v>5.1470588235294115E-2</v>
      </c>
      <c r="F559" s="107">
        <v>14</v>
      </c>
      <c r="G559" s="107">
        <v>135</v>
      </c>
      <c r="H559" s="107">
        <f t="shared" si="86"/>
        <v>0.1037037037037037</v>
      </c>
      <c r="I559" s="107">
        <v>20</v>
      </c>
      <c r="J559" s="107">
        <v>103</v>
      </c>
      <c r="K559" s="107">
        <f t="shared" si="87"/>
        <v>0.1941747572815534</v>
      </c>
      <c r="L559" s="107">
        <v>31</v>
      </c>
      <c r="M559" s="107">
        <v>77</v>
      </c>
      <c r="N559" s="107">
        <f t="shared" si="88"/>
        <v>0.40259740259740262</v>
      </c>
      <c r="O559" s="107">
        <v>37</v>
      </c>
      <c r="P559" s="107">
        <v>110</v>
      </c>
      <c r="Q559" s="107">
        <f t="shared" si="89"/>
        <v>0.33636363636363636</v>
      </c>
      <c r="R559" s="107">
        <v>20</v>
      </c>
      <c r="S559" s="107">
        <v>103</v>
      </c>
      <c r="T559" s="107">
        <f t="shared" si="90"/>
        <v>0.1941747572815534</v>
      </c>
      <c r="U559" s="107">
        <v>18</v>
      </c>
      <c r="V559" s="107">
        <v>86</v>
      </c>
      <c r="W559" s="107">
        <f t="shared" si="91"/>
        <v>0.20930232558139536</v>
      </c>
      <c r="X559" s="107">
        <v>19</v>
      </c>
      <c r="Y559" s="107">
        <v>119</v>
      </c>
      <c r="Z559" s="107">
        <f t="shared" si="92"/>
        <v>0.15966386554621848</v>
      </c>
      <c r="AA559" s="107"/>
      <c r="AB559" s="107"/>
      <c r="AC559" s="107"/>
      <c r="AD559" s="344"/>
    </row>
    <row r="560" spans="2:30">
      <c r="B560" s="184"/>
      <c r="C560" s="107">
        <v>7</v>
      </c>
      <c r="D560" s="107">
        <v>135</v>
      </c>
      <c r="E560" s="107">
        <f t="shared" si="85"/>
        <v>5.185185185185185E-2</v>
      </c>
      <c r="F560" s="107">
        <v>9</v>
      </c>
      <c r="G560" s="107">
        <v>108</v>
      </c>
      <c r="H560" s="107">
        <f t="shared" si="86"/>
        <v>8.3333333333333329E-2</v>
      </c>
      <c r="I560" s="107">
        <v>18</v>
      </c>
      <c r="J560" s="107">
        <v>104</v>
      </c>
      <c r="K560" s="107">
        <f t="shared" si="87"/>
        <v>0.17307692307692307</v>
      </c>
      <c r="L560" s="107">
        <v>31</v>
      </c>
      <c r="M560" s="107">
        <v>111</v>
      </c>
      <c r="N560" s="107">
        <f t="shared" si="88"/>
        <v>0.27927927927927926</v>
      </c>
      <c r="O560" s="107">
        <v>14</v>
      </c>
      <c r="P560" s="107">
        <v>98</v>
      </c>
      <c r="Q560" s="107">
        <f t="shared" si="89"/>
        <v>0.14285714285714285</v>
      </c>
      <c r="R560" s="107">
        <v>21</v>
      </c>
      <c r="S560" s="107">
        <v>84</v>
      </c>
      <c r="T560" s="107">
        <f t="shared" si="90"/>
        <v>0.25</v>
      </c>
      <c r="U560" s="107">
        <v>14</v>
      </c>
      <c r="V560" s="107">
        <v>107</v>
      </c>
      <c r="W560" s="107">
        <f t="shared" si="91"/>
        <v>0.13084112149532709</v>
      </c>
      <c r="X560" s="107">
        <v>13</v>
      </c>
      <c r="Y560" s="107">
        <v>144</v>
      </c>
      <c r="Z560" s="107">
        <f t="shared" si="92"/>
        <v>9.0277777777777776E-2</v>
      </c>
      <c r="AA560" s="107"/>
      <c r="AB560" s="107"/>
      <c r="AC560" s="107"/>
      <c r="AD560" s="344"/>
    </row>
    <row r="561" spans="2:30">
      <c r="B561" s="184"/>
      <c r="C561" s="107">
        <v>7</v>
      </c>
      <c r="D561" s="107">
        <v>157</v>
      </c>
      <c r="E561" s="107">
        <f t="shared" si="85"/>
        <v>4.4585987261146494E-2</v>
      </c>
      <c r="F561" s="107">
        <v>9</v>
      </c>
      <c r="G561" s="107">
        <v>114</v>
      </c>
      <c r="H561" s="107">
        <f t="shared" si="86"/>
        <v>7.8947368421052627E-2</v>
      </c>
      <c r="I561" s="107">
        <v>20</v>
      </c>
      <c r="J561" s="107">
        <v>90</v>
      </c>
      <c r="K561" s="107">
        <f t="shared" si="87"/>
        <v>0.22222222222222221</v>
      </c>
      <c r="L561" s="107">
        <v>26</v>
      </c>
      <c r="M561" s="107">
        <v>109</v>
      </c>
      <c r="N561" s="107">
        <f t="shared" si="88"/>
        <v>0.23853211009174313</v>
      </c>
      <c r="O561" s="107">
        <v>13</v>
      </c>
      <c r="P561" s="107">
        <v>122</v>
      </c>
      <c r="Q561" s="107">
        <f t="shared" si="89"/>
        <v>0.10655737704918032</v>
      </c>
      <c r="R561" s="107">
        <v>23</v>
      </c>
      <c r="S561" s="107">
        <v>88</v>
      </c>
      <c r="T561" s="107">
        <f t="shared" si="90"/>
        <v>0.26136363636363635</v>
      </c>
      <c r="U561" s="107">
        <v>26</v>
      </c>
      <c r="V561" s="107">
        <v>106</v>
      </c>
      <c r="W561" s="107">
        <f t="shared" si="91"/>
        <v>0.24528301886792453</v>
      </c>
      <c r="X561" s="107">
        <v>14</v>
      </c>
      <c r="Y561" s="107">
        <v>105</v>
      </c>
      <c r="Z561" s="107">
        <f t="shared" si="92"/>
        <v>0.13333333333333333</v>
      </c>
      <c r="AA561" s="107"/>
      <c r="AB561" s="107"/>
      <c r="AC561" s="107"/>
      <c r="AD561" s="344"/>
    </row>
    <row r="562" spans="2:30">
      <c r="B562" s="184"/>
      <c r="C562" s="107">
        <v>7</v>
      </c>
      <c r="D562" s="107">
        <v>133</v>
      </c>
      <c r="E562" s="107">
        <f t="shared" si="85"/>
        <v>5.2631578947368418E-2</v>
      </c>
      <c r="F562" s="107">
        <v>14</v>
      </c>
      <c r="G562" s="107">
        <v>145</v>
      </c>
      <c r="H562" s="107">
        <f t="shared" si="86"/>
        <v>9.6551724137931033E-2</v>
      </c>
      <c r="I562" s="107">
        <v>18</v>
      </c>
      <c r="J562" s="107">
        <v>119</v>
      </c>
      <c r="K562" s="107">
        <f t="shared" si="87"/>
        <v>0.15126050420168066</v>
      </c>
      <c r="L562" s="107">
        <v>25</v>
      </c>
      <c r="M562" s="107">
        <v>61</v>
      </c>
      <c r="N562" s="107">
        <f t="shared" si="88"/>
        <v>0.4098360655737705</v>
      </c>
      <c r="O562" s="107">
        <v>26</v>
      </c>
      <c r="P562" s="107">
        <v>106</v>
      </c>
      <c r="Q562" s="107">
        <f t="shared" si="89"/>
        <v>0.24528301886792453</v>
      </c>
      <c r="R562" s="107">
        <v>23</v>
      </c>
      <c r="S562" s="107">
        <v>111</v>
      </c>
      <c r="T562" s="107">
        <f t="shared" si="90"/>
        <v>0.2072072072072072</v>
      </c>
      <c r="U562" s="107">
        <v>18</v>
      </c>
      <c r="V562" s="107">
        <v>145</v>
      </c>
      <c r="W562" s="107">
        <f t="shared" si="91"/>
        <v>0.12413793103448276</v>
      </c>
      <c r="X562" s="107">
        <v>14</v>
      </c>
      <c r="Y562" s="107">
        <v>132</v>
      </c>
      <c r="Z562" s="107">
        <f t="shared" si="92"/>
        <v>0.10606060606060606</v>
      </c>
      <c r="AA562" s="107"/>
      <c r="AB562" s="107"/>
      <c r="AC562" s="107"/>
      <c r="AD562" s="344"/>
    </row>
    <row r="563" spans="2:30">
      <c r="B563" s="184"/>
      <c r="C563" s="107">
        <v>9</v>
      </c>
      <c r="D563" s="107">
        <v>110</v>
      </c>
      <c r="E563" s="107">
        <f t="shared" si="85"/>
        <v>8.1818181818181818E-2</v>
      </c>
      <c r="F563" s="107">
        <v>14</v>
      </c>
      <c r="G563" s="107">
        <v>135</v>
      </c>
      <c r="H563" s="107">
        <f t="shared" si="86"/>
        <v>0.1037037037037037</v>
      </c>
      <c r="I563" s="107">
        <v>20</v>
      </c>
      <c r="J563" s="107">
        <v>100</v>
      </c>
      <c r="K563" s="107">
        <f t="shared" si="87"/>
        <v>0.2</v>
      </c>
      <c r="L563" s="107">
        <v>33</v>
      </c>
      <c r="M563" s="107">
        <v>93</v>
      </c>
      <c r="N563" s="107">
        <f t="shared" si="88"/>
        <v>0.35483870967741937</v>
      </c>
      <c r="O563" s="107">
        <v>19</v>
      </c>
      <c r="P563" s="107">
        <v>122</v>
      </c>
      <c r="Q563" s="107">
        <f t="shared" si="89"/>
        <v>0.15573770491803279</v>
      </c>
      <c r="R563" s="107">
        <v>18</v>
      </c>
      <c r="S563" s="107">
        <v>104</v>
      </c>
      <c r="T563" s="107">
        <f t="shared" si="90"/>
        <v>0.17307692307692307</v>
      </c>
      <c r="U563" s="107">
        <v>13</v>
      </c>
      <c r="V563" s="107">
        <v>83</v>
      </c>
      <c r="W563" s="107">
        <f t="shared" si="91"/>
        <v>0.15662650602409639</v>
      </c>
      <c r="X563" s="107">
        <v>19</v>
      </c>
      <c r="Y563" s="107">
        <v>109</v>
      </c>
      <c r="Z563" s="107">
        <f t="shared" si="92"/>
        <v>0.1743119266055046</v>
      </c>
      <c r="AA563" s="107"/>
      <c r="AB563" s="107"/>
      <c r="AC563" s="107"/>
      <c r="AD563" s="344"/>
    </row>
    <row r="564" spans="2:30">
      <c r="B564" s="184"/>
      <c r="C564" s="107">
        <v>7</v>
      </c>
      <c r="D564" s="107">
        <v>141</v>
      </c>
      <c r="E564" s="107">
        <f t="shared" si="85"/>
        <v>4.9645390070921988E-2</v>
      </c>
      <c r="F564" s="107">
        <v>9</v>
      </c>
      <c r="G564" s="107">
        <v>129</v>
      </c>
      <c r="H564" s="107">
        <f t="shared" si="86"/>
        <v>6.9767441860465115E-2</v>
      </c>
      <c r="I564" s="107">
        <v>18</v>
      </c>
      <c r="J564" s="107">
        <v>103</v>
      </c>
      <c r="K564" s="107">
        <f t="shared" si="87"/>
        <v>0.17475728155339806</v>
      </c>
      <c r="L564" s="107">
        <v>41</v>
      </c>
      <c r="M564" s="107">
        <v>146</v>
      </c>
      <c r="N564" s="107">
        <f t="shared" si="88"/>
        <v>0.28082191780821919</v>
      </c>
      <c r="O564" s="107">
        <v>26</v>
      </c>
      <c r="P564" s="107">
        <v>116</v>
      </c>
      <c r="Q564" s="107">
        <f t="shared" si="89"/>
        <v>0.22413793103448276</v>
      </c>
      <c r="R564" s="107">
        <v>28</v>
      </c>
      <c r="S564" s="107">
        <v>114</v>
      </c>
      <c r="T564" s="107">
        <f t="shared" si="90"/>
        <v>0.24561403508771928</v>
      </c>
      <c r="U564" s="107">
        <v>7</v>
      </c>
      <c r="V564" s="107">
        <v>109</v>
      </c>
      <c r="W564" s="107">
        <f t="shared" si="91"/>
        <v>6.4220183486238536E-2</v>
      </c>
      <c r="X564" s="107">
        <v>26</v>
      </c>
      <c r="Y564" s="107">
        <v>132</v>
      </c>
      <c r="Z564" s="107">
        <f t="shared" si="92"/>
        <v>0.19696969696969696</v>
      </c>
      <c r="AA564" s="107"/>
      <c r="AB564" s="107"/>
      <c r="AC564" s="107"/>
      <c r="AD564" s="344"/>
    </row>
    <row r="565" spans="2:30">
      <c r="B565" s="184"/>
      <c r="C565" s="107">
        <v>7</v>
      </c>
      <c r="D565" s="107">
        <v>117</v>
      </c>
      <c r="E565" s="107">
        <f t="shared" si="85"/>
        <v>5.9829059829059832E-2</v>
      </c>
      <c r="F565" s="107">
        <v>14</v>
      </c>
      <c r="G565" s="107">
        <v>112</v>
      </c>
      <c r="H565" s="107">
        <f t="shared" si="86"/>
        <v>0.125</v>
      </c>
      <c r="I565" s="107">
        <v>13</v>
      </c>
      <c r="J565" s="107">
        <v>101</v>
      </c>
      <c r="K565" s="107">
        <f t="shared" si="87"/>
        <v>0.12871287128712872</v>
      </c>
      <c r="L565" s="107">
        <v>26</v>
      </c>
      <c r="M565" s="107">
        <v>148</v>
      </c>
      <c r="N565" s="107">
        <f t="shared" si="88"/>
        <v>0.17567567567567569</v>
      </c>
      <c r="O565" s="107">
        <v>18</v>
      </c>
      <c r="P565" s="107">
        <v>79</v>
      </c>
      <c r="Q565" s="107">
        <f t="shared" si="89"/>
        <v>0.22784810126582278</v>
      </c>
      <c r="R565" s="107">
        <v>20</v>
      </c>
      <c r="S565" s="107">
        <v>115</v>
      </c>
      <c r="T565" s="107">
        <f t="shared" si="90"/>
        <v>0.17391304347826086</v>
      </c>
      <c r="U565" s="107">
        <v>13</v>
      </c>
      <c r="V565" s="107">
        <v>104</v>
      </c>
      <c r="W565" s="107">
        <f t="shared" si="91"/>
        <v>0.125</v>
      </c>
      <c r="X565" s="107">
        <v>9</v>
      </c>
      <c r="Y565" s="107">
        <v>141</v>
      </c>
      <c r="Z565" s="107">
        <f t="shared" si="92"/>
        <v>6.3829787234042548E-2</v>
      </c>
      <c r="AA565" s="107"/>
      <c r="AB565" s="107"/>
      <c r="AC565" s="107"/>
      <c r="AD565" s="344"/>
    </row>
    <row r="566" spans="2:30">
      <c r="B566" s="184"/>
      <c r="C566" s="107">
        <v>7</v>
      </c>
      <c r="D566" s="107">
        <v>133</v>
      </c>
      <c r="E566" s="107">
        <f t="shared" si="85"/>
        <v>5.2631578947368418E-2</v>
      </c>
      <c r="F566" s="107">
        <v>13</v>
      </c>
      <c r="G566" s="107">
        <v>135</v>
      </c>
      <c r="H566" s="107">
        <f t="shared" si="86"/>
        <v>9.6296296296296297E-2</v>
      </c>
      <c r="I566" s="107">
        <v>14</v>
      </c>
      <c r="J566" s="107">
        <v>112</v>
      </c>
      <c r="K566" s="107">
        <f t="shared" si="87"/>
        <v>0.125</v>
      </c>
      <c r="L566" s="107">
        <v>14</v>
      </c>
      <c r="M566" s="107">
        <v>106</v>
      </c>
      <c r="N566" s="107">
        <f t="shared" si="88"/>
        <v>0.13207547169811321</v>
      </c>
      <c r="O566" s="107">
        <v>21</v>
      </c>
      <c r="P566" s="107">
        <v>83</v>
      </c>
      <c r="Q566" s="107">
        <f t="shared" si="89"/>
        <v>0.25301204819277107</v>
      </c>
      <c r="R566" s="107">
        <v>19</v>
      </c>
      <c r="S566" s="107">
        <v>92</v>
      </c>
      <c r="T566" s="107">
        <f t="shared" si="90"/>
        <v>0.20652173913043478</v>
      </c>
      <c r="U566" s="107">
        <v>18</v>
      </c>
      <c r="V566" s="107">
        <v>98</v>
      </c>
      <c r="W566" s="107">
        <f t="shared" si="91"/>
        <v>0.18367346938775511</v>
      </c>
      <c r="X566" s="107">
        <v>20</v>
      </c>
      <c r="Y566" s="107">
        <v>145</v>
      </c>
      <c r="Z566" s="107">
        <f t="shared" si="92"/>
        <v>0.13793103448275862</v>
      </c>
      <c r="AA566" s="107"/>
      <c r="AB566" s="107"/>
      <c r="AC566" s="107"/>
      <c r="AD566" s="344"/>
    </row>
    <row r="567" spans="2:30">
      <c r="B567" s="184"/>
      <c r="C567" s="107">
        <v>14</v>
      </c>
      <c r="D567" s="107">
        <v>151</v>
      </c>
      <c r="E567" s="107">
        <f t="shared" si="85"/>
        <v>9.2715231788079472E-2</v>
      </c>
      <c r="F567" s="107">
        <v>14</v>
      </c>
      <c r="G567" s="107">
        <v>108</v>
      </c>
      <c r="H567" s="107">
        <f t="shared" si="86"/>
        <v>0.12962962962962962</v>
      </c>
      <c r="I567" s="107">
        <v>14</v>
      </c>
      <c r="J567" s="107">
        <v>115</v>
      </c>
      <c r="K567" s="107">
        <f t="shared" si="87"/>
        <v>0.12173913043478261</v>
      </c>
      <c r="L567" s="107">
        <v>25</v>
      </c>
      <c r="M567" s="107">
        <v>127</v>
      </c>
      <c r="N567" s="107">
        <f t="shared" si="88"/>
        <v>0.19685039370078741</v>
      </c>
      <c r="O567" s="107">
        <v>19</v>
      </c>
      <c r="P567" s="107">
        <v>83</v>
      </c>
      <c r="Q567" s="107">
        <f t="shared" si="89"/>
        <v>0.2289156626506024</v>
      </c>
      <c r="R567" s="107">
        <v>36</v>
      </c>
      <c r="S567" s="107">
        <v>133</v>
      </c>
      <c r="T567" s="107">
        <f t="shared" si="90"/>
        <v>0.27067669172932329</v>
      </c>
      <c r="U567" s="107">
        <v>13</v>
      </c>
      <c r="V567" s="107">
        <v>88</v>
      </c>
      <c r="W567" s="107">
        <f t="shared" si="91"/>
        <v>0.14772727272727273</v>
      </c>
      <c r="X567" s="107">
        <v>9</v>
      </c>
      <c r="Y567" s="107">
        <v>114</v>
      </c>
      <c r="Z567" s="107">
        <f t="shared" si="92"/>
        <v>7.8947368421052627E-2</v>
      </c>
      <c r="AA567" s="107"/>
      <c r="AB567" s="107"/>
      <c r="AC567" s="107"/>
      <c r="AD567" s="344"/>
    </row>
    <row r="568" spans="2:30">
      <c r="B568" s="184"/>
      <c r="C568" s="107">
        <v>18</v>
      </c>
      <c r="D568" s="107">
        <v>138</v>
      </c>
      <c r="E568" s="107">
        <f t="shared" si="85"/>
        <v>0.13043478260869565</v>
      </c>
      <c r="F568" s="107">
        <v>9</v>
      </c>
      <c r="G568" s="107">
        <v>123</v>
      </c>
      <c r="H568" s="107">
        <f t="shared" si="86"/>
        <v>7.3170731707317069E-2</v>
      </c>
      <c r="I568" s="107">
        <v>19</v>
      </c>
      <c r="J568" s="107">
        <v>103</v>
      </c>
      <c r="K568" s="107">
        <f t="shared" si="87"/>
        <v>0.18446601941747573</v>
      </c>
      <c r="L568" s="107">
        <v>19</v>
      </c>
      <c r="M568" s="107">
        <v>97</v>
      </c>
      <c r="N568" s="107">
        <f t="shared" si="88"/>
        <v>0.19587628865979381</v>
      </c>
      <c r="O568" s="107">
        <v>26</v>
      </c>
      <c r="P568" s="107">
        <v>128</v>
      </c>
      <c r="Q568" s="107">
        <f t="shared" si="89"/>
        <v>0.203125</v>
      </c>
      <c r="R568" s="107">
        <v>28</v>
      </c>
      <c r="S568" s="107">
        <v>98</v>
      </c>
      <c r="T568" s="107">
        <f t="shared" si="90"/>
        <v>0.2857142857142857</v>
      </c>
      <c r="U568" s="107">
        <v>25</v>
      </c>
      <c r="V568" s="107">
        <v>92</v>
      </c>
      <c r="W568" s="107">
        <f t="shared" si="91"/>
        <v>0.27173913043478259</v>
      </c>
      <c r="X568" s="107">
        <v>20</v>
      </c>
      <c r="Y568" s="107">
        <v>112</v>
      </c>
      <c r="Z568" s="107">
        <f t="shared" si="92"/>
        <v>0.17857142857142858</v>
      </c>
      <c r="AA568" s="107"/>
      <c r="AB568" s="107"/>
      <c r="AC568" s="107"/>
      <c r="AD568" s="344"/>
    </row>
    <row r="569" spans="2:30">
      <c r="B569" s="184"/>
      <c r="C569" s="107">
        <v>9</v>
      </c>
      <c r="D569" s="107">
        <v>137</v>
      </c>
      <c r="E569" s="107">
        <f t="shared" si="85"/>
        <v>6.569343065693431E-2</v>
      </c>
      <c r="F569" s="107">
        <v>7</v>
      </c>
      <c r="G569" s="107">
        <v>151</v>
      </c>
      <c r="H569" s="107">
        <f t="shared" si="86"/>
        <v>4.6357615894039736E-2</v>
      </c>
      <c r="I569" s="107">
        <v>23</v>
      </c>
      <c r="J569" s="107">
        <v>53</v>
      </c>
      <c r="K569" s="107">
        <f t="shared" si="87"/>
        <v>0.43396226415094341</v>
      </c>
      <c r="L569" s="107">
        <v>18</v>
      </c>
      <c r="M569" s="107">
        <v>104</v>
      </c>
      <c r="N569" s="107">
        <f t="shared" si="88"/>
        <v>0.17307692307692307</v>
      </c>
      <c r="O569" s="107">
        <v>32</v>
      </c>
      <c r="P569" s="107">
        <v>116</v>
      </c>
      <c r="Q569" s="107">
        <f t="shared" si="89"/>
        <v>0.27586206896551724</v>
      </c>
      <c r="R569" s="107">
        <v>7</v>
      </c>
      <c r="S569" s="107">
        <v>101</v>
      </c>
      <c r="T569" s="107">
        <f t="shared" si="90"/>
        <v>6.9306930693069313E-2</v>
      </c>
      <c r="U569" s="107">
        <v>13</v>
      </c>
      <c r="V569" s="107">
        <v>122</v>
      </c>
      <c r="W569" s="107">
        <f t="shared" si="91"/>
        <v>0.10655737704918032</v>
      </c>
      <c r="X569" s="107">
        <v>9</v>
      </c>
      <c r="Y569" s="107">
        <v>90</v>
      </c>
      <c r="Z569" s="107">
        <f t="shared" si="92"/>
        <v>0.1</v>
      </c>
      <c r="AA569" s="107"/>
      <c r="AB569" s="107"/>
      <c r="AC569" s="107"/>
      <c r="AD569" s="344"/>
    </row>
    <row r="570" spans="2:30">
      <c r="B570" s="184"/>
      <c r="C570" s="107">
        <v>7</v>
      </c>
      <c r="D570" s="107">
        <v>116</v>
      </c>
      <c r="E570" s="107">
        <f t="shared" si="85"/>
        <v>6.0344827586206899E-2</v>
      </c>
      <c r="F570" s="107">
        <v>14</v>
      </c>
      <c r="G570" s="107">
        <v>104</v>
      </c>
      <c r="H570" s="107">
        <f t="shared" si="86"/>
        <v>0.13461538461538461</v>
      </c>
      <c r="I570" s="107">
        <v>14</v>
      </c>
      <c r="J570" s="107">
        <v>113</v>
      </c>
      <c r="K570" s="107">
        <f t="shared" si="87"/>
        <v>0.12389380530973451</v>
      </c>
      <c r="L570" s="107">
        <v>13</v>
      </c>
      <c r="M570" s="107">
        <v>96</v>
      </c>
      <c r="N570" s="107">
        <f t="shared" si="88"/>
        <v>0.13541666666666666</v>
      </c>
      <c r="O570" s="107">
        <v>19</v>
      </c>
      <c r="P570" s="107">
        <v>79</v>
      </c>
      <c r="Q570" s="107">
        <f t="shared" si="89"/>
        <v>0.24050632911392406</v>
      </c>
      <c r="R570" s="107">
        <v>31</v>
      </c>
      <c r="S570" s="107">
        <v>127</v>
      </c>
      <c r="T570" s="107">
        <f t="shared" si="90"/>
        <v>0.24409448818897639</v>
      </c>
      <c r="U570" s="107">
        <v>7</v>
      </c>
      <c r="V570" s="107">
        <v>93</v>
      </c>
      <c r="W570" s="107">
        <f t="shared" si="91"/>
        <v>7.5268817204301078E-2</v>
      </c>
      <c r="X570" s="107">
        <v>13</v>
      </c>
      <c r="Y570" s="107">
        <v>101</v>
      </c>
      <c r="Z570" s="107">
        <f t="shared" si="92"/>
        <v>0.12871287128712872</v>
      </c>
      <c r="AA570" s="107"/>
      <c r="AB570" s="107"/>
      <c r="AC570" s="107"/>
      <c r="AD570" s="344"/>
    </row>
    <row r="571" spans="2:30">
      <c r="B571" s="184"/>
      <c r="C571" s="107">
        <v>13</v>
      </c>
      <c r="D571" s="107">
        <v>100</v>
      </c>
      <c r="E571" s="107">
        <f t="shared" si="85"/>
        <v>0.13</v>
      </c>
      <c r="F571" s="107">
        <v>9</v>
      </c>
      <c r="G571" s="107">
        <v>121</v>
      </c>
      <c r="H571" s="107">
        <f t="shared" si="86"/>
        <v>7.43801652892562E-2</v>
      </c>
      <c r="I571" s="107">
        <v>23</v>
      </c>
      <c r="J571" s="107">
        <v>128</v>
      </c>
      <c r="K571" s="107">
        <f t="shared" si="87"/>
        <v>0.1796875</v>
      </c>
      <c r="L571" s="107">
        <v>20</v>
      </c>
      <c r="M571" s="107">
        <v>141</v>
      </c>
      <c r="N571" s="107">
        <f t="shared" si="88"/>
        <v>0.14184397163120568</v>
      </c>
      <c r="O571" s="107">
        <v>31</v>
      </c>
      <c r="P571" s="107">
        <v>140</v>
      </c>
      <c r="Q571" s="107">
        <f t="shared" si="89"/>
        <v>0.22142857142857142</v>
      </c>
      <c r="R571" s="107">
        <v>26</v>
      </c>
      <c r="S571" s="107">
        <v>122</v>
      </c>
      <c r="T571" s="107">
        <f t="shared" si="90"/>
        <v>0.21311475409836064</v>
      </c>
      <c r="U571" s="107">
        <v>7</v>
      </c>
      <c r="V571" s="107">
        <v>109</v>
      </c>
      <c r="W571" s="107">
        <f t="shared" si="91"/>
        <v>6.4220183486238536E-2</v>
      </c>
      <c r="X571" s="107">
        <v>13</v>
      </c>
      <c r="Y571" s="107">
        <v>113</v>
      </c>
      <c r="Z571" s="107">
        <f t="shared" si="92"/>
        <v>0.11504424778761062</v>
      </c>
      <c r="AA571" s="107"/>
      <c r="AB571" s="107"/>
      <c r="AC571" s="107"/>
      <c r="AD571" s="344"/>
    </row>
    <row r="572" spans="2:30">
      <c r="B572" s="184"/>
      <c r="C572" s="107">
        <v>9</v>
      </c>
      <c r="D572" s="107">
        <v>149</v>
      </c>
      <c r="E572" s="107">
        <f t="shared" si="85"/>
        <v>6.0402684563758392E-2</v>
      </c>
      <c r="F572" s="107">
        <v>14</v>
      </c>
      <c r="G572" s="107">
        <v>122</v>
      </c>
      <c r="H572" s="107">
        <f t="shared" si="86"/>
        <v>0.11475409836065574</v>
      </c>
      <c r="I572" s="107">
        <v>20</v>
      </c>
      <c r="J572" s="107">
        <v>122</v>
      </c>
      <c r="K572" s="107">
        <f t="shared" si="87"/>
        <v>0.16393442622950818</v>
      </c>
      <c r="L572" s="107">
        <v>26</v>
      </c>
      <c r="M572" s="107">
        <v>114</v>
      </c>
      <c r="N572" s="107">
        <f t="shared" si="88"/>
        <v>0.22807017543859648</v>
      </c>
      <c r="O572" s="107">
        <v>19</v>
      </c>
      <c r="P572" s="107">
        <v>97</v>
      </c>
      <c r="Q572" s="107">
        <f t="shared" si="89"/>
        <v>0.19587628865979381</v>
      </c>
      <c r="R572" s="107">
        <v>14</v>
      </c>
      <c r="S572" s="107">
        <v>122</v>
      </c>
      <c r="T572" s="107">
        <f t="shared" si="90"/>
        <v>0.11475409836065574</v>
      </c>
      <c r="U572" s="107">
        <v>13</v>
      </c>
      <c r="V572" s="107">
        <v>104</v>
      </c>
      <c r="W572" s="107">
        <f t="shared" si="91"/>
        <v>0.125</v>
      </c>
      <c r="X572" s="107">
        <v>13</v>
      </c>
      <c r="Y572" s="107">
        <v>110</v>
      </c>
      <c r="Z572" s="107">
        <f t="shared" si="92"/>
        <v>0.11818181818181818</v>
      </c>
      <c r="AA572" s="107"/>
      <c r="AB572" s="107"/>
      <c r="AC572" s="107"/>
      <c r="AD572" s="344"/>
    </row>
    <row r="573" spans="2:30">
      <c r="B573" s="184"/>
      <c r="C573" s="107">
        <v>13</v>
      </c>
      <c r="D573" s="107">
        <v>138</v>
      </c>
      <c r="E573" s="107">
        <f t="shared" si="85"/>
        <v>9.420289855072464E-2</v>
      </c>
      <c r="F573" s="107">
        <v>7</v>
      </c>
      <c r="G573" s="107">
        <v>128</v>
      </c>
      <c r="H573" s="107">
        <f t="shared" si="86"/>
        <v>5.46875E-2</v>
      </c>
      <c r="I573" s="107">
        <v>18</v>
      </c>
      <c r="J573" s="107">
        <v>121</v>
      </c>
      <c r="K573" s="107">
        <f t="shared" si="87"/>
        <v>0.1487603305785124</v>
      </c>
      <c r="L573" s="107">
        <v>31</v>
      </c>
      <c r="M573" s="107">
        <v>103</v>
      </c>
      <c r="N573" s="107">
        <f t="shared" si="88"/>
        <v>0.30097087378640774</v>
      </c>
      <c r="O573" s="107">
        <v>26</v>
      </c>
      <c r="P573" s="107">
        <v>121</v>
      </c>
      <c r="Q573" s="107">
        <f t="shared" si="89"/>
        <v>0.21487603305785125</v>
      </c>
      <c r="R573" s="107">
        <v>25</v>
      </c>
      <c r="S573" s="107">
        <v>110</v>
      </c>
      <c r="T573" s="107">
        <f t="shared" si="90"/>
        <v>0.22727272727272727</v>
      </c>
      <c r="U573" s="107">
        <v>20</v>
      </c>
      <c r="V573" s="107">
        <v>103</v>
      </c>
      <c r="W573" s="107">
        <f t="shared" si="91"/>
        <v>0.1941747572815534</v>
      </c>
      <c r="X573" s="107">
        <v>13</v>
      </c>
      <c r="Y573" s="107">
        <v>127</v>
      </c>
      <c r="Z573" s="107">
        <f t="shared" si="92"/>
        <v>0.10236220472440945</v>
      </c>
      <c r="AA573" s="107"/>
      <c r="AB573" s="107"/>
      <c r="AC573" s="107"/>
      <c r="AD573" s="344"/>
    </row>
    <row r="574" spans="2:30">
      <c r="B574" s="184"/>
      <c r="C574" s="107">
        <v>13</v>
      </c>
      <c r="D574" s="107">
        <v>116</v>
      </c>
      <c r="E574" s="107">
        <f t="shared" si="85"/>
        <v>0.11206896551724138</v>
      </c>
      <c r="F574" s="107">
        <v>7</v>
      </c>
      <c r="G574" s="107">
        <v>133</v>
      </c>
      <c r="H574" s="107">
        <f t="shared" si="86"/>
        <v>5.2631578947368418E-2</v>
      </c>
      <c r="I574" s="107">
        <v>28</v>
      </c>
      <c r="J574" s="107">
        <v>108</v>
      </c>
      <c r="K574" s="107">
        <f t="shared" si="87"/>
        <v>0.25925925925925924</v>
      </c>
      <c r="L574" s="107">
        <v>20</v>
      </c>
      <c r="M574" s="107">
        <v>142</v>
      </c>
      <c r="N574" s="107">
        <f t="shared" si="88"/>
        <v>0.14084507042253522</v>
      </c>
      <c r="O574" s="107">
        <v>23</v>
      </c>
      <c r="P574" s="107">
        <v>90</v>
      </c>
      <c r="Q574" s="107">
        <f t="shared" si="89"/>
        <v>0.25555555555555554</v>
      </c>
      <c r="R574" s="107">
        <v>17</v>
      </c>
      <c r="S574" s="107">
        <v>91</v>
      </c>
      <c r="T574" s="107">
        <f t="shared" si="90"/>
        <v>0.18681318681318682</v>
      </c>
      <c r="U574" s="107">
        <v>23</v>
      </c>
      <c r="V574" s="107">
        <v>122</v>
      </c>
      <c r="W574" s="107">
        <f t="shared" si="91"/>
        <v>0.18852459016393441</v>
      </c>
      <c r="X574" s="107">
        <v>20</v>
      </c>
      <c r="Y574" s="107">
        <v>95</v>
      </c>
      <c r="Z574" s="107">
        <f t="shared" si="92"/>
        <v>0.21052631578947367</v>
      </c>
      <c r="AA574" s="107"/>
      <c r="AB574" s="107"/>
      <c r="AC574" s="107"/>
      <c r="AD574" s="344"/>
    </row>
    <row r="575" spans="2:30">
      <c r="B575" s="184"/>
      <c r="C575" s="107">
        <v>7</v>
      </c>
      <c r="D575" s="107">
        <v>108</v>
      </c>
      <c r="E575" s="107">
        <f t="shared" ref="E575:E606" si="93">C575/D575</f>
        <v>6.4814814814814811E-2</v>
      </c>
      <c r="F575" s="107">
        <v>20</v>
      </c>
      <c r="G575" s="107">
        <v>104</v>
      </c>
      <c r="H575" s="107">
        <f t="shared" ref="H575:H606" si="94">F575/G575</f>
        <v>0.19230769230769232</v>
      </c>
      <c r="I575" s="107">
        <v>1</v>
      </c>
      <c r="J575" s="107">
        <v>103</v>
      </c>
      <c r="K575" s="107">
        <f t="shared" ref="K575:K594" si="95">I575/J575</f>
        <v>9.7087378640776691E-3</v>
      </c>
      <c r="L575" s="107">
        <v>23</v>
      </c>
      <c r="M575" s="107">
        <v>103</v>
      </c>
      <c r="N575" s="107">
        <f t="shared" ref="N575:N606" si="96">L575/M575</f>
        <v>0.22330097087378642</v>
      </c>
      <c r="O575" s="107">
        <v>23</v>
      </c>
      <c r="P575" s="107">
        <v>116</v>
      </c>
      <c r="Q575" s="107">
        <f t="shared" ref="Q575:Q590" si="97">O575/P575</f>
        <v>0.19827586206896552</v>
      </c>
      <c r="R575" s="107">
        <v>23</v>
      </c>
      <c r="S575" s="107">
        <v>108</v>
      </c>
      <c r="T575" s="107">
        <f t="shared" ref="T575:T590" si="98">R575/S575</f>
        <v>0.21296296296296297</v>
      </c>
      <c r="U575" s="107">
        <v>13</v>
      </c>
      <c r="V575" s="107">
        <v>116</v>
      </c>
      <c r="W575" s="107">
        <f t="shared" ref="W575:W600" si="99">U575/V575</f>
        <v>0.11206896551724138</v>
      </c>
      <c r="X575" s="107">
        <v>10</v>
      </c>
      <c r="Y575" s="107">
        <v>88</v>
      </c>
      <c r="Z575" s="107">
        <f t="shared" ref="Z575:Z586" si="100">X575/Y575</f>
        <v>0.11363636363636363</v>
      </c>
      <c r="AA575" s="107"/>
      <c r="AB575" s="107"/>
      <c r="AC575" s="107"/>
      <c r="AD575" s="344"/>
    </row>
    <row r="576" spans="2:30">
      <c r="B576" s="184"/>
      <c r="C576" s="107">
        <v>18</v>
      </c>
      <c r="D576" s="107">
        <v>104</v>
      </c>
      <c r="E576" s="107">
        <f t="shared" si="93"/>
        <v>0.17307692307692307</v>
      </c>
      <c r="F576" s="107">
        <v>18</v>
      </c>
      <c r="G576" s="107">
        <v>86</v>
      </c>
      <c r="H576" s="107">
        <f t="shared" si="94"/>
        <v>0.20930232558139536</v>
      </c>
      <c r="I576" s="107">
        <v>19</v>
      </c>
      <c r="J576" s="107">
        <v>92</v>
      </c>
      <c r="K576" s="107">
        <f t="shared" si="95"/>
        <v>0.20652173913043478</v>
      </c>
      <c r="L576" s="107">
        <v>19</v>
      </c>
      <c r="M576" s="107">
        <v>121</v>
      </c>
      <c r="N576" s="107">
        <f t="shared" si="96"/>
        <v>0.15702479338842976</v>
      </c>
      <c r="O576" s="107">
        <v>23</v>
      </c>
      <c r="P576" s="107">
        <v>133</v>
      </c>
      <c r="Q576" s="107">
        <f t="shared" si="97"/>
        <v>0.17293233082706766</v>
      </c>
      <c r="R576" s="107">
        <v>14</v>
      </c>
      <c r="S576" s="107">
        <v>99</v>
      </c>
      <c r="T576" s="107">
        <f t="shared" si="98"/>
        <v>0.14141414141414141</v>
      </c>
      <c r="U576" s="107">
        <v>7</v>
      </c>
      <c r="V576" s="107">
        <v>135</v>
      </c>
      <c r="W576" s="107">
        <f t="shared" si="99"/>
        <v>5.185185185185185E-2</v>
      </c>
      <c r="X576" s="107">
        <v>23</v>
      </c>
      <c r="Y576" s="107">
        <v>117</v>
      </c>
      <c r="Z576" s="107">
        <f t="shared" si="100"/>
        <v>0.19658119658119658</v>
      </c>
      <c r="AA576" s="107"/>
      <c r="AB576" s="107"/>
      <c r="AC576" s="107"/>
      <c r="AD576" s="344"/>
    </row>
    <row r="577" spans="2:30">
      <c r="B577" s="184"/>
      <c r="C577" s="107">
        <v>13</v>
      </c>
      <c r="D577" s="107">
        <v>110</v>
      </c>
      <c r="E577" s="107">
        <f t="shared" si="93"/>
        <v>0.11818181818181818</v>
      </c>
      <c r="F577" s="107">
        <v>9</v>
      </c>
      <c r="G577" s="107">
        <v>108</v>
      </c>
      <c r="H577" s="107">
        <f t="shared" si="94"/>
        <v>8.3333333333333329E-2</v>
      </c>
      <c r="I577" s="107">
        <v>20</v>
      </c>
      <c r="J577" s="107">
        <v>133</v>
      </c>
      <c r="K577" s="107">
        <f t="shared" si="95"/>
        <v>0.15037593984962405</v>
      </c>
      <c r="L577" s="107">
        <v>31</v>
      </c>
      <c r="M577" s="107">
        <v>90</v>
      </c>
      <c r="N577" s="107">
        <f t="shared" si="96"/>
        <v>0.34444444444444444</v>
      </c>
      <c r="O577" s="107">
        <v>31</v>
      </c>
      <c r="P577" s="107">
        <v>87</v>
      </c>
      <c r="Q577" s="107">
        <f t="shared" si="97"/>
        <v>0.35632183908045978</v>
      </c>
      <c r="R577" s="107">
        <v>14</v>
      </c>
      <c r="S577" s="107">
        <v>103</v>
      </c>
      <c r="T577" s="107">
        <f t="shared" si="98"/>
        <v>0.13592233009708737</v>
      </c>
      <c r="U577" s="107">
        <v>18</v>
      </c>
      <c r="V577" s="107">
        <v>125</v>
      </c>
      <c r="W577" s="107">
        <f t="shared" si="99"/>
        <v>0.14399999999999999</v>
      </c>
      <c r="X577" s="107">
        <v>14</v>
      </c>
      <c r="Y577" s="107">
        <v>107</v>
      </c>
      <c r="Z577" s="107">
        <f t="shared" si="100"/>
        <v>0.13084112149532709</v>
      </c>
      <c r="AA577" s="107"/>
      <c r="AB577" s="107"/>
      <c r="AC577" s="107"/>
      <c r="AD577" s="344"/>
    </row>
    <row r="578" spans="2:30">
      <c r="B578" s="184"/>
      <c r="C578" s="107">
        <v>18</v>
      </c>
      <c r="D578" s="107">
        <v>117</v>
      </c>
      <c r="E578" s="107">
        <f t="shared" si="93"/>
        <v>0.15384615384615385</v>
      </c>
      <c r="F578" s="107">
        <v>14</v>
      </c>
      <c r="G578" s="107">
        <v>115</v>
      </c>
      <c r="H578" s="107">
        <f t="shared" si="94"/>
        <v>0.12173913043478261</v>
      </c>
      <c r="I578" s="107">
        <v>23</v>
      </c>
      <c r="J578" s="107">
        <v>119</v>
      </c>
      <c r="K578" s="107">
        <f t="shared" si="95"/>
        <v>0.19327731092436976</v>
      </c>
      <c r="L578" s="107">
        <v>14</v>
      </c>
      <c r="M578" s="107">
        <v>114</v>
      </c>
      <c r="N578" s="107">
        <f t="shared" si="96"/>
        <v>0.12280701754385964</v>
      </c>
      <c r="O578" s="107">
        <v>13</v>
      </c>
      <c r="P578" s="107">
        <v>97</v>
      </c>
      <c r="Q578" s="107">
        <f t="shared" si="97"/>
        <v>0.13402061855670103</v>
      </c>
      <c r="R578" s="107">
        <v>19</v>
      </c>
      <c r="S578" s="107">
        <v>62</v>
      </c>
      <c r="T578" s="107">
        <f t="shared" si="98"/>
        <v>0.30645161290322581</v>
      </c>
      <c r="U578" s="107">
        <v>31</v>
      </c>
      <c r="V578" s="107">
        <v>151</v>
      </c>
      <c r="W578" s="107">
        <f t="shared" si="99"/>
        <v>0.20529801324503311</v>
      </c>
      <c r="X578" s="107">
        <v>13</v>
      </c>
      <c r="Y578" s="107">
        <v>88</v>
      </c>
      <c r="Z578" s="107">
        <f t="shared" si="100"/>
        <v>0.14772727272727273</v>
      </c>
      <c r="AA578" s="107"/>
      <c r="AB578" s="107"/>
      <c r="AC578" s="107"/>
      <c r="AD578" s="344"/>
    </row>
    <row r="579" spans="2:30">
      <c r="B579" s="184"/>
      <c r="C579" s="107">
        <v>13</v>
      </c>
      <c r="D579" s="107">
        <v>114</v>
      </c>
      <c r="E579" s="107">
        <f t="shared" si="93"/>
        <v>0.11403508771929824</v>
      </c>
      <c r="F579" s="107">
        <v>13</v>
      </c>
      <c r="G579" s="107">
        <v>97</v>
      </c>
      <c r="H579" s="107">
        <f t="shared" si="94"/>
        <v>0.13402061855670103</v>
      </c>
      <c r="I579" s="107">
        <v>7</v>
      </c>
      <c r="J579" s="107">
        <v>104</v>
      </c>
      <c r="K579" s="107">
        <f t="shared" si="95"/>
        <v>6.7307692307692304E-2</v>
      </c>
      <c r="L579" s="107">
        <v>32</v>
      </c>
      <c r="M579" s="107">
        <v>99</v>
      </c>
      <c r="N579" s="107">
        <f t="shared" si="96"/>
        <v>0.32323232323232326</v>
      </c>
      <c r="O579" s="107">
        <v>9</v>
      </c>
      <c r="P579" s="107">
        <v>128</v>
      </c>
      <c r="Q579" s="107">
        <f t="shared" si="97"/>
        <v>7.03125E-2</v>
      </c>
      <c r="R579" s="107">
        <v>14</v>
      </c>
      <c r="S579" s="107">
        <v>91</v>
      </c>
      <c r="T579" s="107">
        <f t="shared" si="98"/>
        <v>0.15384615384615385</v>
      </c>
      <c r="U579" s="107">
        <v>23</v>
      </c>
      <c r="V579" s="107">
        <v>125</v>
      </c>
      <c r="W579" s="107">
        <f t="shared" si="99"/>
        <v>0.184</v>
      </c>
      <c r="X579" s="107">
        <v>14</v>
      </c>
      <c r="Y579" s="107">
        <v>129</v>
      </c>
      <c r="Z579" s="107">
        <f t="shared" si="100"/>
        <v>0.10852713178294573</v>
      </c>
      <c r="AA579" s="107"/>
      <c r="AB579" s="107"/>
      <c r="AC579" s="107"/>
      <c r="AD579" s="344"/>
    </row>
    <row r="580" spans="2:30">
      <c r="B580" s="184"/>
      <c r="C580" s="107">
        <v>7</v>
      </c>
      <c r="D580" s="107">
        <v>151</v>
      </c>
      <c r="E580" s="107">
        <f t="shared" si="93"/>
        <v>4.6357615894039736E-2</v>
      </c>
      <c r="F580" s="107">
        <v>18</v>
      </c>
      <c r="G580" s="107">
        <v>103</v>
      </c>
      <c r="H580" s="107">
        <f t="shared" si="94"/>
        <v>0.17475728155339806</v>
      </c>
      <c r="I580" s="107">
        <v>33</v>
      </c>
      <c r="J580" s="107">
        <v>125</v>
      </c>
      <c r="K580" s="107">
        <f t="shared" si="95"/>
        <v>0.26400000000000001</v>
      </c>
      <c r="L580" s="107">
        <v>36</v>
      </c>
      <c r="M580" s="107">
        <v>112</v>
      </c>
      <c r="N580" s="107">
        <f t="shared" si="96"/>
        <v>0.32142857142857145</v>
      </c>
      <c r="O580" s="107">
        <v>20</v>
      </c>
      <c r="P580" s="107">
        <v>115</v>
      </c>
      <c r="Q580" s="107">
        <f t="shared" si="97"/>
        <v>0.17391304347826086</v>
      </c>
      <c r="R580" s="107">
        <v>19</v>
      </c>
      <c r="S580" s="107">
        <v>88</v>
      </c>
      <c r="T580" s="107">
        <f t="shared" si="98"/>
        <v>0.21590909090909091</v>
      </c>
      <c r="U580" s="107">
        <v>9</v>
      </c>
      <c r="V580" s="107">
        <v>143</v>
      </c>
      <c r="W580" s="107">
        <f t="shared" si="99"/>
        <v>6.2937062937062943E-2</v>
      </c>
      <c r="X580" s="107">
        <v>23</v>
      </c>
      <c r="Y580" s="107">
        <v>133</v>
      </c>
      <c r="Z580" s="107">
        <f t="shared" si="100"/>
        <v>0.17293233082706766</v>
      </c>
      <c r="AA580" s="107"/>
      <c r="AB580" s="107"/>
      <c r="AC580" s="107"/>
      <c r="AD580" s="344"/>
    </row>
    <row r="581" spans="2:30">
      <c r="B581" s="184"/>
      <c r="C581" s="107">
        <v>32</v>
      </c>
      <c r="D581" s="107">
        <v>75</v>
      </c>
      <c r="E581" s="107">
        <f t="shared" si="93"/>
        <v>0.42666666666666669</v>
      </c>
      <c r="F581" s="107">
        <v>14</v>
      </c>
      <c r="G581" s="107">
        <v>126</v>
      </c>
      <c r="H581" s="107">
        <f t="shared" si="94"/>
        <v>0.1111111111111111</v>
      </c>
      <c r="I581" s="107">
        <v>33</v>
      </c>
      <c r="J581" s="107">
        <v>85</v>
      </c>
      <c r="K581" s="107">
        <f t="shared" si="95"/>
        <v>0.38823529411764707</v>
      </c>
      <c r="L581" s="107">
        <v>7</v>
      </c>
      <c r="M581" s="107">
        <v>105</v>
      </c>
      <c r="N581" s="107">
        <f t="shared" si="96"/>
        <v>6.6666666666666666E-2</v>
      </c>
      <c r="O581" s="107">
        <v>26</v>
      </c>
      <c r="P581" s="107">
        <v>109</v>
      </c>
      <c r="Q581" s="107">
        <f t="shared" si="97"/>
        <v>0.23853211009174313</v>
      </c>
      <c r="R581" s="107">
        <v>17</v>
      </c>
      <c r="S581" s="107">
        <v>73</v>
      </c>
      <c r="T581" s="107">
        <f t="shared" si="98"/>
        <v>0.23287671232876711</v>
      </c>
      <c r="U581" s="107">
        <v>14</v>
      </c>
      <c r="V581" s="107">
        <v>134</v>
      </c>
      <c r="W581" s="107">
        <f t="shared" si="99"/>
        <v>0.1044776119402985</v>
      </c>
      <c r="X581" s="107">
        <v>14</v>
      </c>
      <c r="Y581" s="107">
        <v>154</v>
      </c>
      <c r="Z581" s="107">
        <f t="shared" si="100"/>
        <v>9.0909090909090912E-2</v>
      </c>
      <c r="AA581" s="107"/>
      <c r="AB581" s="107"/>
      <c r="AC581" s="107"/>
      <c r="AD581" s="344"/>
    </row>
    <row r="582" spans="2:30">
      <c r="B582" s="184"/>
      <c r="C582" s="107">
        <v>7</v>
      </c>
      <c r="D582" s="107">
        <v>141</v>
      </c>
      <c r="E582" s="107">
        <f t="shared" si="93"/>
        <v>4.9645390070921988E-2</v>
      </c>
      <c r="F582" s="107">
        <v>14</v>
      </c>
      <c r="G582" s="107">
        <v>106</v>
      </c>
      <c r="H582" s="107">
        <f t="shared" si="94"/>
        <v>0.13207547169811321</v>
      </c>
      <c r="I582" s="107">
        <v>9</v>
      </c>
      <c r="J582" s="107">
        <v>95</v>
      </c>
      <c r="K582" s="107">
        <f t="shared" si="95"/>
        <v>9.4736842105263161E-2</v>
      </c>
      <c r="L582" s="107">
        <v>9</v>
      </c>
      <c r="M582" s="107">
        <v>133</v>
      </c>
      <c r="N582" s="107">
        <f t="shared" si="96"/>
        <v>6.7669172932330823E-2</v>
      </c>
      <c r="O582" s="107">
        <v>23</v>
      </c>
      <c r="P582" s="107">
        <v>107</v>
      </c>
      <c r="Q582" s="107">
        <f t="shared" si="97"/>
        <v>0.21495327102803738</v>
      </c>
      <c r="R582" s="107">
        <v>17</v>
      </c>
      <c r="S582" s="107">
        <v>117</v>
      </c>
      <c r="T582" s="107">
        <f t="shared" si="98"/>
        <v>0.14529914529914531</v>
      </c>
      <c r="U582" s="107">
        <v>7</v>
      </c>
      <c r="V582" s="107">
        <v>151</v>
      </c>
      <c r="W582" s="107">
        <f t="shared" si="99"/>
        <v>4.6357615894039736E-2</v>
      </c>
      <c r="X582" s="107">
        <v>13</v>
      </c>
      <c r="Y582" s="107">
        <v>98</v>
      </c>
      <c r="Z582" s="107">
        <f t="shared" si="100"/>
        <v>0.1326530612244898</v>
      </c>
      <c r="AA582" s="107"/>
      <c r="AB582" s="107"/>
      <c r="AC582" s="107"/>
      <c r="AD582" s="344"/>
    </row>
    <row r="583" spans="2:30">
      <c r="B583" s="184"/>
      <c r="C583" s="107">
        <v>9</v>
      </c>
      <c r="D583" s="107">
        <v>111</v>
      </c>
      <c r="E583" s="107">
        <f t="shared" si="93"/>
        <v>8.1081081081081086E-2</v>
      </c>
      <c r="F583" s="107">
        <v>20</v>
      </c>
      <c r="G583" s="107">
        <v>175</v>
      </c>
      <c r="H583" s="107">
        <f t="shared" si="94"/>
        <v>0.11428571428571428</v>
      </c>
      <c r="I583" s="107">
        <v>28</v>
      </c>
      <c r="J583" s="107">
        <v>88</v>
      </c>
      <c r="K583" s="107">
        <f t="shared" si="95"/>
        <v>0.31818181818181818</v>
      </c>
      <c r="L583" s="107">
        <v>13</v>
      </c>
      <c r="M583" s="107">
        <v>103</v>
      </c>
      <c r="N583" s="107">
        <f t="shared" si="96"/>
        <v>0.12621359223300971</v>
      </c>
      <c r="O583" s="107">
        <v>26</v>
      </c>
      <c r="P583" s="107">
        <v>87</v>
      </c>
      <c r="Q583" s="107">
        <f t="shared" si="97"/>
        <v>0.2988505747126437</v>
      </c>
      <c r="R583" s="107">
        <v>20</v>
      </c>
      <c r="S583" s="107">
        <v>86</v>
      </c>
      <c r="T583" s="107">
        <f t="shared" si="98"/>
        <v>0.23255813953488372</v>
      </c>
      <c r="U583" s="107">
        <v>25</v>
      </c>
      <c r="V583" s="107">
        <v>130</v>
      </c>
      <c r="W583" s="107">
        <f t="shared" si="99"/>
        <v>0.19230769230769232</v>
      </c>
      <c r="X583" s="107">
        <v>18</v>
      </c>
      <c r="Y583" s="107">
        <v>116</v>
      </c>
      <c r="Z583" s="107">
        <f t="shared" si="100"/>
        <v>0.15517241379310345</v>
      </c>
      <c r="AA583" s="107"/>
      <c r="AB583" s="107"/>
      <c r="AC583" s="107"/>
      <c r="AD583" s="344"/>
    </row>
    <row r="584" spans="2:30">
      <c r="B584" s="184"/>
      <c r="C584" s="107">
        <v>13</v>
      </c>
      <c r="D584" s="107">
        <v>122</v>
      </c>
      <c r="E584" s="107">
        <f t="shared" si="93"/>
        <v>0.10655737704918032</v>
      </c>
      <c r="F584" s="107">
        <v>9</v>
      </c>
      <c r="G584" s="107">
        <v>141</v>
      </c>
      <c r="H584" s="107">
        <f t="shared" si="94"/>
        <v>6.3829787234042548E-2</v>
      </c>
      <c r="I584" s="107">
        <v>19</v>
      </c>
      <c r="J584" s="107">
        <v>102</v>
      </c>
      <c r="K584" s="107">
        <f t="shared" si="95"/>
        <v>0.18627450980392157</v>
      </c>
      <c r="L584" s="107">
        <v>33</v>
      </c>
      <c r="M584" s="107">
        <v>62</v>
      </c>
      <c r="N584" s="107">
        <f t="shared" si="96"/>
        <v>0.532258064516129</v>
      </c>
      <c r="O584" s="107">
        <v>23</v>
      </c>
      <c r="P584" s="107">
        <v>120</v>
      </c>
      <c r="Q584" s="107">
        <f t="shared" si="97"/>
        <v>0.19166666666666668</v>
      </c>
      <c r="R584" s="107">
        <v>20</v>
      </c>
      <c r="S584" s="107">
        <v>78</v>
      </c>
      <c r="T584" s="107">
        <f t="shared" si="98"/>
        <v>0.25641025641025639</v>
      </c>
      <c r="U584" s="107">
        <v>18</v>
      </c>
      <c r="V584" s="107">
        <v>133</v>
      </c>
      <c r="W584" s="107">
        <f t="shared" si="99"/>
        <v>0.13533834586466165</v>
      </c>
      <c r="X584" s="107">
        <v>14</v>
      </c>
      <c r="Y584" s="107">
        <v>109</v>
      </c>
      <c r="Z584" s="107">
        <f t="shared" si="100"/>
        <v>0.12844036697247707</v>
      </c>
      <c r="AA584" s="107"/>
      <c r="AB584" s="107"/>
      <c r="AC584" s="107"/>
      <c r="AD584" s="344"/>
    </row>
    <row r="585" spans="2:30">
      <c r="B585" s="184"/>
      <c r="C585" s="107">
        <v>14</v>
      </c>
      <c r="D585" s="107">
        <v>125</v>
      </c>
      <c r="E585" s="107">
        <f t="shared" si="93"/>
        <v>0.112</v>
      </c>
      <c r="F585" s="107">
        <v>27</v>
      </c>
      <c r="G585" s="107">
        <v>141</v>
      </c>
      <c r="H585" s="107">
        <f t="shared" si="94"/>
        <v>0.19148936170212766</v>
      </c>
      <c r="I585" s="107">
        <v>25</v>
      </c>
      <c r="J585" s="107">
        <v>109</v>
      </c>
      <c r="K585" s="107">
        <f t="shared" si="95"/>
        <v>0.22935779816513763</v>
      </c>
      <c r="L585" s="107">
        <v>14</v>
      </c>
      <c r="M585" s="107">
        <v>87</v>
      </c>
      <c r="N585" s="107">
        <f t="shared" si="96"/>
        <v>0.16091954022988506</v>
      </c>
      <c r="O585" s="107">
        <v>26</v>
      </c>
      <c r="P585" s="107">
        <v>131</v>
      </c>
      <c r="Q585" s="107">
        <f t="shared" si="97"/>
        <v>0.19847328244274809</v>
      </c>
      <c r="R585" s="107">
        <v>16</v>
      </c>
      <c r="S585" s="107">
        <v>79</v>
      </c>
      <c r="T585" s="107">
        <f t="shared" si="98"/>
        <v>0.20253164556962025</v>
      </c>
      <c r="U585" s="107">
        <v>14</v>
      </c>
      <c r="V585" s="107">
        <v>185</v>
      </c>
      <c r="W585" s="107">
        <f t="shared" si="99"/>
        <v>7.567567567567568E-2</v>
      </c>
      <c r="X585" s="107">
        <v>13</v>
      </c>
      <c r="Y585" s="107">
        <v>97</v>
      </c>
      <c r="Z585" s="107">
        <f t="shared" si="100"/>
        <v>0.13402061855670103</v>
      </c>
      <c r="AA585" s="107"/>
      <c r="AB585" s="107"/>
      <c r="AC585" s="107"/>
      <c r="AD585" s="344"/>
    </row>
    <row r="586" spans="2:30">
      <c r="B586" s="184"/>
      <c r="C586" s="107">
        <v>23</v>
      </c>
      <c r="D586" s="107">
        <v>161</v>
      </c>
      <c r="E586" s="107">
        <f t="shared" si="93"/>
        <v>0.14285714285714285</v>
      </c>
      <c r="F586" s="107">
        <v>12</v>
      </c>
      <c r="G586" s="107">
        <v>120</v>
      </c>
      <c r="H586" s="107">
        <f t="shared" si="94"/>
        <v>0.1</v>
      </c>
      <c r="I586" s="107">
        <v>26</v>
      </c>
      <c r="J586" s="107">
        <v>111</v>
      </c>
      <c r="K586" s="107">
        <f t="shared" si="95"/>
        <v>0.23423423423423423</v>
      </c>
      <c r="L586" s="107">
        <v>19</v>
      </c>
      <c r="M586" s="107">
        <v>91</v>
      </c>
      <c r="N586" s="107">
        <f t="shared" si="96"/>
        <v>0.2087912087912088</v>
      </c>
      <c r="O586" s="107">
        <v>20</v>
      </c>
      <c r="P586" s="107">
        <v>108</v>
      </c>
      <c r="Q586" s="107">
        <f t="shared" si="97"/>
        <v>0.18518518518518517</v>
      </c>
      <c r="R586" s="107">
        <v>20</v>
      </c>
      <c r="S586" s="107">
        <v>81</v>
      </c>
      <c r="T586" s="107">
        <f t="shared" si="98"/>
        <v>0.24691358024691357</v>
      </c>
      <c r="U586" s="107">
        <v>9</v>
      </c>
      <c r="V586" s="107">
        <v>133</v>
      </c>
      <c r="W586" s="107">
        <f t="shared" si="99"/>
        <v>6.7669172932330823E-2</v>
      </c>
      <c r="X586" s="107">
        <v>13</v>
      </c>
      <c r="Y586" s="107">
        <v>135</v>
      </c>
      <c r="Z586" s="107">
        <f t="shared" si="100"/>
        <v>9.6296296296296297E-2</v>
      </c>
      <c r="AA586" s="107"/>
      <c r="AB586" s="107"/>
      <c r="AC586" s="107"/>
      <c r="AD586" s="344"/>
    </row>
    <row r="587" spans="2:30">
      <c r="B587" s="184"/>
      <c r="C587" s="107">
        <v>14</v>
      </c>
      <c r="D587" s="107">
        <v>133</v>
      </c>
      <c r="E587" s="107">
        <f t="shared" si="93"/>
        <v>0.10526315789473684</v>
      </c>
      <c r="F587" s="107">
        <v>18</v>
      </c>
      <c r="G587" s="107">
        <v>143</v>
      </c>
      <c r="H587" s="107">
        <f t="shared" si="94"/>
        <v>0.12587412587412589</v>
      </c>
      <c r="I587" s="107">
        <v>31</v>
      </c>
      <c r="J587" s="107">
        <v>107</v>
      </c>
      <c r="K587" s="107">
        <f t="shared" si="95"/>
        <v>0.28971962616822428</v>
      </c>
      <c r="L587" s="107">
        <v>20</v>
      </c>
      <c r="M587" s="107">
        <v>101</v>
      </c>
      <c r="N587" s="107">
        <f t="shared" si="96"/>
        <v>0.19801980198019803</v>
      </c>
      <c r="O587" s="107">
        <v>7</v>
      </c>
      <c r="P587" s="107">
        <v>99</v>
      </c>
      <c r="Q587" s="107">
        <f t="shared" si="97"/>
        <v>7.0707070707070704E-2</v>
      </c>
      <c r="R587" s="107">
        <v>23</v>
      </c>
      <c r="S587" s="107">
        <v>87</v>
      </c>
      <c r="T587" s="107">
        <f t="shared" si="98"/>
        <v>0.26436781609195403</v>
      </c>
      <c r="U587" s="107">
        <v>9</v>
      </c>
      <c r="V587" s="107">
        <v>115</v>
      </c>
      <c r="W587" s="107">
        <f t="shared" si="99"/>
        <v>7.8260869565217397E-2</v>
      </c>
      <c r="X587" s="107"/>
      <c r="Y587" s="107"/>
      <c r="Z587" s="107"/>
      <c r="AA587" s="107"/>
      <c r="AB587" s="107"/>
      <c r="AC587" s="107"/>
      <c r="AD587" s="344"/>
    </row>
    <row r="588" spans="2:30">
      <c r="B588" s="184"/>
      <c r="C588" s="107">
        <v>13</v>
      </c>
      <c r="D588" s="107">
        <v>164</v>
      </c>
      <c r="E588" s="107">
        <f t="shared" si="93"/>
        <v>7.926829268292683E-2</v>
      </c>
      <c r="F588" s="107">
        <v>23</v>
      </c>
      <c r="G588" s="107">
        <v>104</v>
      </c>
      <c r="H588" s="107">
        <f t="shared" si="94"/>
        <v>0.22115384615384615</v>
      </c>
      <c r="I588" s="107">
        <v>14</v>
      </c>
      <c r="J588" s="107">
        <v>94</v>
      </c>
      <c r="K588" s="107">
        <f t="shared" si="95"/>
        <v>0.14893617021276595</v>
      </c>
      <c r="L588" s="107">
        <v>28</v>
      </c>
      <c r="M588" s="107">
        <v>80</v>
      </c>
      <c r="N588" s="107">
        <f t="shared" si="96"/>
        <v>0.35</v>
      </c>
      <c r="O588" s="107">
        <v>20</v>
      </c>
      <c r="P588" s="107">
        <v>122</v>
      </c>
      <c r="Q588" s="107">
        <f t="shared" si="97"/>
        <v>0.16393442622950818</v>
      </c>
      <c r="R588" s="107">
        <v>25</v>
      </c>
      <c r="S588" s="107">
        <v>103</v>
      </c>
      <c r="T588" s="107">
        <f t="shared" si="98"/>
        <v>0.24271844660194175</v>
      </c>
      <c r="U588" s="107">
        <v>18</v>
      </c>
      <c r="V588" s="107">
        <v>173</v>
      </c>
      <c r="W588" s="107">
        <f t="shared" si="99"/>
        <v>0.10404624277456648</v>
      </c>
      <c r="X588" s="107"/>
      <c r="Y588" s="107"/>
      <c r="Z588" s="107"/>
      <c r="AA588" s="107"/>
      <c r="AB588" s="107"/>
      <c r="AC588" s="107"/>
      <c r="AD588" s="344"/>
    </row>
    <row r="589" spans="2:30">
      <c r="B589" s="184"/>
      <c r="C589" s="107">
        <v>13</v>
      </c>
      <c r="D589" s="107">
        <v>157</v>
      </c>
      <c r="E589" s="107">
        <f t="shared" si="93"/>
        <v>8.2802547770700632E-2</v>
      </c>
      <c r="F589" s="107">
        <v>13</v>
      </c>
      <c r="G589" s="107">
        <v>130</v>
      </c>
      <c r="H589" s="107">
        <f t="shared" si="94"/>
        <v>0.1</v>
      </c>
      <c r="I589" s="107">
        <v>23</v>
      </c>
      <c r="J589" s="107">
        <v>73</v>
      </c>
      <c r="K589" s="107">
        <f t="shared" si="95"/>
        <v>0.31506849315068491</v>
      </c>
      <c r="L589" s="107">
        <v>26</v>
      </c>
      <c r="M589" s="107">
        <v>74</v>
      </c>
      <c r="N589" s="107">
        <f t="shared" si="96"/>
        <v>0.35135135135135137</v>
      </c>
      <c r="O589" s="107">
        <v>25</v>
      </c>
      <c r="P589" s="107">
        <v>68</v>
      </c>
      <c r="Q589" s="107">
        <f t="shared" si="97"/>
        <v>0.36764705882352944</v>
      </c>
      <c r="R589" s="107">
        <v>19</v>
      </c>
      <c r="S589" s="107">
        <v>97</v>
      </c>
      <c r="T589" s="107">
        <f t="shared" si="98"/>
        <v>0.19587628865979381</v>
      </c>
      <c r="U589" s="107">
        <v>14</v>
      </c>
      <c r="V589" s="107">
        <v>107</v>
      </c>
      <c r="W589" s="107">
        <f t="shared" si="99"/>
        <v>0.13084112149532709</v>
      </c>
      <c r="X589" s="107"/>
      <c r="Y589" s="107"/>
      <c r="Z589" s="107"/>
      <c r="AA589" s="107"/>
      <c r="AB589" s="107"/>
      <c r="AC589" s="107"/>
      <c r="AD589" s="344"/>
    </row>
    <row r="590" spans="2:30">
      <c r="B590" s="184"/>
      <c r="C590" s="107">
        <v>7</v>
      </c>
      <c r="D590" s="107">
        <v>151</v>
      </c>
      <c r="E590" s="107">
        <f t="shared" si="93"/>
        <v>4.6357615894039736E-2</v>
      </c>
      <c r="F590" s="107">
        <v>14</v>
      </c>
      <c r="G590" s="107">
        <v>119</v>
      </c>
      <c r="H590" s="107">
        <f t="shared" si="94"/>
        <v>0.11764705882352941</v>
      </c>
      <c r="I590" s="107">
        <v>19</v>
      </c>
      <c r="J590" s="107">
        <v>79</v>
      </c>
      <c r="K590" s="107">
        <f t="shared" si="95"/>
        <v>0.24050632911392406</v>
      </c>
      <c r="L590" s="107">
        <v>14</v>
      </c>
      <c r="M590" s="107">
        <v>98</v>
      </c>
      <c r="N590" s="107">
        <f t="shared" si="96"/>
        <v>0.14285714285714285</v>
      </c>
      <c r="O590" s="107">
        <v>28</v>
      </c>
      <c r="P590" s="107">
        <v>90</v>
      </c>
      <c r="Q590" s="107">
        <f t="shared" si="97"/>
        <v>0.31111111111111112</v>
      </c>
      <c r="R590" s="107">
        <v>28</v>
      </c>
      <c r="S590" s="107">
        <v>104</v>
      </c>
      <c r="T590" s="107">
        <f t="shared" si="98"/>
        <v>0.26923076923076922</v>
      </c>
      <c r="U590" s="107">
        <v>14</v>
      </c>
      <c r="V590" s="107">
        <v>133</v>
      </c>
      <c r="W590" s="107">
        <f t="shared" si="99"/>
        <v>0.10526315789473684</v>
      </c>
      <c r="X590" s="107"/>
      <c r="Y590" s="107"/>
      <c r="Z590" s="107"/>
      <c r="AA590" s="107"/>
      <c r="AB590" s="107"/>
      <c r="AC590" s="107"/>
      <c r="AD590" s="344"/>
    </row>
    <row r="591" spans="2:30">
      <c r="B591" s="184"/>
      <c r="C591" s="107">
        <v>7</v>
      </c>
      <c r="D591" s="107">
        <v>130</v>
      </c>
      <c r="E591" s="107">
        <f t="shared" si="93"/>
        <v>5.3846153846153849E-2</v>
      </c>
      <c r="F591" s="107">
        <v>14</v>
      </c>
      <c r="G591" s="107">
        <v>122</v>
      </c>
      <c r="H591" s="107">
        <f t="shared" si="94"/>
        <v>0.11475409836065574</v>
      </c>
      <c r="I591" s="107">
        <v>23</v>
      </c>
      <c r="J591" s="107">
        <v>106</v>
      </c>
      <c r="K591" s="107">
        <f t="shared" si="95"/>
        <v>0.21698113207547171</v>
      </c>
      <c r="L591" s="107">
        <v>23</v>
      </c>
      <c r="M591" s="107">
        <v>111</v>
      </c>
      <c r="N591" s="107">
        <f t="shared" si="96"/>
        <v>0.2072072072072072</v>
      </c>
      <c r="O591" s="107"/>
      <c r="P591" s="107"/>
      <c r="Q591" s="107"/>
      <c r="R591" s="107"/>
      <c r="S591" s="107"/>
      <c r="T591" s="107"/>
      <c r="U591" s="107">
        <v>13</v>
      </c>
      <c r="V591" s="107">
        <v>136</v>
      </c>
      <c r="W591" s="107">
        <f t="shared" si="99"/>
        <v>9.5588235294117641E-2</v>
      </c>
      <c r="X591" s="107"/>
      <c r="Y591" s="107"/>
      <c r="Z591" s="107"/>
      <c r="AA591" s="107"/>
      <c r="AB591" s="107"/>
      <c r="AC591" s="107"/>
      <c r="AD591" s="344"/>
    </row>
    <row r="592" spans="2:30">
      <c r="B592" s="184"/>
      <c r="C592" s="107">
        <v>20</v>
      </c>
      <c r="D592" s="107">
        <v>134</v>
      </c>
      <c r="E592" s="107">
        <f t="shared" si="93"/>
        <v>0.14925373134328357</v>
      </c>
      <c r="F592" s="107">
        <v>13</v>
      </c>
      <c r="G592" s="107">
        <v>133</v>
      </c>
      <c r="H592" s="107">
        <f t="shared" si="94"/>
        <v>9.7744360902255634E-2</v>
      </c>
      <c r="I592" s="107">
        <v>26</v>
      </c>
      <c r="J592" s="107">
        <v>85</v>
      </c>
      <c r="K592" s="107">
        <f t="shared" si="95"/>
        <v>0.30588235294117649</v>
      </c>
      <c r="L592" s="107">
        <v>37</v>
      </c>
      <c r="M592" s="107">
        <v>50</v>
      </c>
      <c r="N592" s="107">
        <f t="shared" si="96"/>
        <v>0.74</v>
      </c>
      <c r="O592" s="107"/>
      <c r="P592" s="107"/>
      <c r="Q592" s="107"/>
      <c r="R592" s="107"/>
      <c r="S592" s="107"/>
      <c r="T592" s="107"/>
      <c r="U592" s="107">
        <v>14</v>
      </c>
      <c r="V592" s="107">
        <v>156</v>
      </c>
      <c r="W592" s="107">
        <f t="shared" si="99"/>
        <v>8.9743589743589744E-2</v>
      </c>
      <c r="X592" s="107"/>
      <c r="Y592" s="107"/>
      <c r="Z592" s="107"/>
      <c r="AA592" s="107"/>
      <c r="AB592" s="107"/>
      <c r="AC592" s="107"/>
      <c r="AD592" s="344"/>
    </row>
    <row r="593" spans="2:30">
      <c r="B593" s="184"/>
      <c r="C593" s="107">
        <v>18</v>
      </c>
      <c r="D593" s="107">
        <v>125</v>
      </c>
      <c r="E593" s="107">
        <f t="shared" si="93"/>
        <v>0.14399999999999999</v>
      </c>
      <c r="F593" s="107">
        <v>19</v>
      </c>
      <c r="G593" s="107">
        <v>138</v>
      </c>
      <c r="H593" s="107">
        <f t="shared" si="94"/>
        <v>0.13768115942028986</v>
      </c>
      <c r="I593" s="107">
        <v>20</v>
      </c>
      <c r="J593" s="107">
        <v>90</v>
      </c>
      <c r="K593" s="107">
        <f t="shared" si="95"/>
        <v>0.22222222222222221</v>
      </c>
      <c r="L593" s="107">
        <v>7</v>
      </c>
      <c r="M593" s="107">
        <v>103</v>
      </c>
      <c r="N593" s="107">
        <f t="shared" si="96"/>
        <v>6.7961165048543687E-2</v>
      </c>
      <c r="O593" s="107"/>
      <c r="P593" s="107"/>
      <c r="Q593" s="107"/>
      <c r="R593" s="107"/>
      <c r="S593" s="107"/>
      <c r="T593" s="107"/>
      <c r="U593" s="107">
        <v>9</v>
      </c>
      <c r="V593" s="107">
        <v>107</v>
      </c>
      <c r="W593" s="107">
        <f t="shared" si="99"/>
        <v>8.4112149532710276E-2</v>
      </c>
      <c r="X593" s="107"/>
      <c r="Y593" s="107"/>
      <c r="Z593" s="107"/>
      <c r="AA593" s="107"/>
      <c r="AB593" s="107"/>
      <c r="AC593" s="107"/>
      <c r="AD593" s="344"/>
    </row>
    <row r="594" spans="2:30">
      <c r="B594" s="184"/>
      <c r="C594" s="107">
        <v>14</v>
      </c>
      <c r="D594" s="107">
        <v>150</v>
      </c>
      <c r="E594" s="107">
        <f t="shared" si="93"/>
        <v>9.3333333333333338E-2</v>
      </c>
      <c r="F594" s="107">
        <v>26</v>
      </c>
      <c r="G594" s="107">
        <v>109</v>
      </c>
      <c r="H594" s="107">
        <f t="shared" si="94"/>
        <v>0.23853211009174313</v>
      </c>
      <c r="I594" s="107">
        <v>18</v>
      </c>
      <c r="J594" s="107">
        <v>98</v>
      </c>
      <c r="K594" s="107">
        <f t="shared" si="95"/>
        <v>0.18367346938775511</v>
      </c>
      <c r="L594" s="107">
        <v>19</v>
      </c>
      <c r="M594" s="107">
        <v>110</v>
      </c>
      <c r="N594" s="107">
        <f t="shared" si="96"/>
        <v>0.17272727272727273</v>
      </c>
      <c r="O594" s="107"/>
      <c r="P594" s="107"/>
      <c r="Q594" s="107"/>
      <c r="R594" s="107"/>
      <c r="S594" s="107"/>
      <c r="T594" s="107"/>
      <c r="U594" s="107">
        <v>13</v>
      </c>
      <c r="V594" s="107">
        <v>121</v>
      </c>
      <c r="W594" s="107">
        <f t="shared" si="99"/>
        <v>0.10743801652892562</v>
      </c>
      <c r="X594" s="107"/>
      <c r="Y594" s="107"/>
      <c r="Z594" s="107"/>
      <c r="AA594" s="107"/>
      <c r="AB594" s="107"/>
      <c r="AC594" s="107"/>
      <c r="AD594" s="344"/>
    </row>
    <row r="595" spans="2:30">
      <c r="B595" s="184"/>
      <c r="C595" s="107">
        <v>9</v>
      </c>
      <c r="D595" s="107">
        <v>122</v>
      </c>
      <c r="E595" s="107">
        <f t="shared" si="93"/>
        <v>7.3770491803278687E-2</v>
      </c>
      <c r="F595" s="107">
        <v>13</v>
      </c>
      <c r="G595" s="107">
        <v>116</v>
      </c>
      <c r="H595" s="107">
        <f t="shared" si="94"/>
        <v>0.11206896551724138</v>
      </c>
      <c r="I595" s="107"/>
      <c r="J595" s="107"/>
      <c r="K595" s="107"/>
      <c r="L595" s="107">
        <v>25</v>
      </c>
      <c r="M595" s="107">
        <v>79</v>
      </c>
      <c r="N595" s="107">
        <f t="shared" si="96"/>
        <v>0.31645569620253167</v>
      </c>
      <c r="O595" s="107"/>
      <c r="P595" s="107"/>
      <c r="Q595" s="107"/>
      <c r="R595" s="107"/>
      <c r="S595" s="107"/>
      <c r="T595" s="107"/>
      <c r="U595" s="107">
        <v>7</v>
      </c>
      <c r="V595" s="107">
        <v>112</v>
      </c>
      <c r="W595" s="107">
        <f t="shared" si="99"/>
        <v>6.25E-2</v>
      </c>
      <c r="X595" s="107"/>
      <c r="Y595" s="107"/>
      <c r="Z595" s="107"/>
      <c r="AA595" s="107"/>
      <c r="AB595" s="107"/>
      <c r="AC595" s="107"/>
      <c r="AD595" s="344"/>
    </row>
    <row r="596" spans="2:30">
      <c r="B596" s="184"/>
      <c r="C596" s="107">
        <v>14</v>
      </c>
      <c r="D596" s="107">
        <v>133</v>
      </c>
      <c r="E596" s="107">
        <f t="shared" si="93"/>
        <v>0.10526315789473684</v>
      </c>
      <c r="F596" s="107">
        <v>9</v>
      </c>
      <c r="G596" s="107">
        <v>103</v>
      </c>
      <c r="H596" s="107">
        <f t="shared" si="94"/>
        <v>8.7378640776699032E-2</v>
      </c>
      <c r="I596" s="107"/>
      <c r="J596" s="107"/>
      <c r="K596" s="107"/>
      <c r="L596" s="107">
        <v>26</v>
      </c>
      <c r="M596" s="107">
        <v>71</v>
      </c>
      <c r="N596" s="107">
        <f t="shared" si="96"/>
        <v>0.36619718309859156</v>
      </c>
      <c r="O596" s="107"/>
      <c r="P596" s="107"/>
      <c r="Q596" s="107"/>
      <c r="R596" s="107"/>
      <c r="S596" s="107"/>
      <c r="T596" s="107"/>
      <c r="U596" s="107">
        <v>23</v>
      </c>
      <c r="V596" s="107">
        <v>96</v>
      </c>
      <c r="W596" s="107">
        <f t="shared" si="99"/>
        <v>0.23958333333333334</v>
      </c>
      <c r="X596" s="107"/>
      <c r="Y596" s="107"/>
      <c r="Z596" s="107"/>
      <c r="AA596" s="107"/>
      <c r="AB596" s="107"/>
      <c r="AC596" s="107"/>
      <c r="AD596" s="344"/>
    </row>
    <row r="597" spans="2:30">
      <c r="B597" s="184"/>
      <c r="C597" s="107">
        <v>13</v>
      </c>
      <c r="D597" s="107">
        <v>128</v>
      </c>
      <c r="E597" s="107">
        <f t="shared" si="93"/>
        <v>0.1015625</v>
      </c>
      <c r="F597" s="107">
        <v>9</v>
      </c>
      <c r="G597" s="107">
        <v>137</v>
      </c>
      <c r="H597" s="107">
        <f t="shared" si="94"/>
        <v>6.569343065693431E-2</v>
      </c>
      <c r="I597" s="107"/>
      <c r="J597" s="107"/>
      <c r="K597" s="107"/>
      <c r="L597" s="107">
        <v>20</v>
      </c>
      <c r="M597" s="107">
        <v>121</v>
      </c>
      <c r="N597" s="107">
        <f t="shared" si="96"/>
        <v>0.16528925619834711</v>
      </c>
      <c r="O597" s="107"/>
      <c r="P597" s="107"/>
      <c r="Q597" s="107"/>
      <c r="R597" s="107"/>
      <c r="S597" s="107"/>
      <c r="T597" s="107"/>
      <c r="U597" s="107">
        <v>18</v>
      </c>
      <c r="V597" s="107">
        <v>129</v>
      </c>
      <c r="W597" s="107">
        <f t="shared" si="99"/>
        <v>0.13953488372093023</v>
      </c>
      <c r="X597" s="107"/>
      <c r="Y597" s="107"/>
      <c r="Z597" s="107"/>
      <c r="AA597" s="107"/>
      <c r="AB597" s="107"/>
      <c r="AC597" s="107"/>
      <c r="AD597" s="344"/>
    </row>
    <row r="598" spans="2:30">
      <c r="B598" s="184"/>
      <c r="C598" s="107">
        <v>14</v>
      </c>
      <c r="D598" s="107">
        <v>131</v>
      </c>
      <c r="E598" s="107">
        <f t="shared" si="93"/>
        <v>0.10687022900763359</v>
      </c>
      <c r="F598" s="107">
        <v>13</v>
      </c>
      <c r="G598" s="107">
        <v>126</v>
      </c>
      <c r="H598" s="107">
        <f t="shared" si="94"/>
        <v>0.10317460317460317</v>
      </c>
      <c r="I598" s="107"/>
      <c r="J598" s="107"/>
      <c r="K598" s="107"/>
      <c r="L598" s="107">
        <v>7</v>
      </c>
      <c r="M598" s="107">
        <v>135</v>
      </c>
      <c r="N598" s="107">
        <f t="shared" si="96"/>
        <v>5.185185185185185E-2</v>
      </c>
      <c r="O598" s="107"/>
      <c r="P598" s="107"/>
      <c r="Q598" s="107"/>
      <c r="R598" s="107"/>
      <c r="S598" s="107"/>
      <c r="T598" s="107"/>
      <c r="U598" s="107">
        <v>20</v>
      </c>
      <c r="V598" s="107">
        <v>104</v>
      </c>
      <c r="W598" s="107">
        <f t="shared" si="99"/>
        <v>0.19230769230769232</v>
      </c>
      <c r="X598" s="107"/>
      <c r="Y598" s="107"/>
      <c r="Z598" s="107"/>
      <c r="AA598" s="107"/>
      <c r="AB598" s="107"/>
      <c r="AC598" s="107"/>
      <c r="AD598" s="344"/>
    </row>
    <row r="599" spans="2:30">
      <c r="B599" s="184"/>
      <c r="C599" s="107">
        <v>13</v>
      </c>
      <c r="D599" s="107">
        <v>128</v>
      </c>
      <c r="E599" s="107">
        <f t="shared" si="93"/>
        <v>0.1015625</v>
      </c>
      <c r="F599" s="107">
        <v>9</v>
      </c>
      <c r="G599" s="107">
        <v>139</v>
      </c>
      <c r="H599" s="107">
        <f t="shared" si="94"/>
        <v>6.4748201438848921E-2</v>
      </c>
      <c r="I599" s="107"/>
      <c r="J599" s="107"/>
      <c r="K599" s="107"/>
      <c r="L599" s="107">
        <v>7</v>
      </c>
      <c r="M599" s="107">
        <v>122</v>
      </c>
      <c r="N599" s="107">
        <f t="shared" si="96"/>
        <v>5.737704918032787E-2</v>
      </c>
      <c r="O599" s="107"/>
      <c r="P599" s="107"/>
      <c r="Q599" s="107"/>
      <c r="R599" s="107"/>
      <c r="S599" s="107"/>
      <c r="T599" s="107"/>
      <c r="U599" s="107">
        <v>20</v>
      </c>
      <c r="V599" s="107">
        <v>128</v>
      </c>
      <c r="W599" s="107">
        <f t="shared" si="99"/>
        <v>0.15625</v>
      </c>
      <c r="X599" s="107"/>
      <c r="Y599" s="107"/>
      <c r="Z599" s="107"/>
      <c r="AA599" s="107"/>
      <c r="AB599" s="107"/>
      <c r="AC599" s="107"/>
      <c r="AD599" s="344"/>
    </row>
    <row r="600" spans="2:30">
      <c r="B600" s="184"/>
      <c r="C600" s="107">
        <v>13</v>
      </c>
      <c r="D600" s="107">
        <v>134</v>
      </c>
      <c r="E600" s="107">
        <f t="shared" si="93"/>
        <v>9.7014925373134331E-2</v>
      </c>
      <c r="F600" s="107">
        <v>13</v>
      </c>
      <c r="G600" s="107">
        <v>109</v>
      </c>
      <c r="H600" s="107">
        <f t="shared" si="94"/>
        <v>0.11926605504587157</v>
      </c>
      <c r="I600" s="107"/>
      <c r="J600" s="107"/>
      <c r="K600" s="107"/>
      <c r="L600" s="107">
        <v>7</v>
      </c>
      <c r="M600" s="107">
        <v>138</v>
      </c>
      <c r="N600" s="107">
        <f t="shared" si="96"/>
        <v>5.0724637681159424E-2</v>
      </c>
      <c r="O600" s="107"/>
      <c r="P600" s="107"/>
      <c r="Q600" s="107"/>
      <c r="R600" s="107"/>
      <c r="S600" s="107"/>
      <c r="T600" s="107"/>
      <c r="U600" s="107">
        <v>31</v>
      </c>
      <c r="V600" s="107">
        <v>126</v>
      </c>
      <c r="W600" s="107">
        <f t="shared" si="99"/>
        <v>0.24603174603174602</v>
      </c>
      <c r="X600" s="107"/>
      <c r="Y600" s="107"/>
      <c r="Z600" s="107"/>
      <c r="AA600" s="107"/>
      <c r="AB600" s="107"/>
      <c r="AC600" s="107"/>
      <c r="AD600" s="344"/>
    </row>
    <row r="601" spans="2:30">
      <c r="B601" s="184"/>
      <c r="C601" s="107">
        <v>9</v>
      </c>
      <c r="D601" s="107">
        <v>138</v>
      </c>
      <c r="E601" s="107">
        <f t="shared" si="93"/>
        <v>6.5217391304347824E-2</v>
      </c>
      <c r="F601" s="107">
        <v>9</v>
      </c>
      <c r="G601" s="107">
        <v>146</v>
      </c>
      <c r="H601" s="107">
        <f t="shared" si="94"/>
        <v>6.1643835616438353E-2</v>
      </c>
      <c r="I601" s="107"/>
      <c r="J601" s="107"/>
      <c r="K601" s="107"/>
      <c r="L601" s="107">
        <v>19</v>
      </c>
      <c r="M601" s="107">
        <v>102</v>
      </c>
      <c r="N601" s="107">
        <f t="shared" si="96"/>
        <v>0.18627450980392157</v>
      </c>
      <c r="O601" s="107"/>
      <c r="P601" s="107"/>
      <c r="Q601" s="107"/>
      <c r="R601" s="107"/>
      <c r="S601" s="107"/>
      <c r="T601" s="107"/>
      <c r="U601" s="107"/>
      <c r="V601" s="107"/>
      <c r="W601" s="107"/>
      <c r="X601" s="107"/>
      <c r="Y601" s="107"/>
      <c r="Z601" s="107"/>
      <c r="AA601" s="107"/>
      <c r="AB601" s="107"/>
      <c r="AC601" s="107"/>
      <c r="AD601" s="344"/>
    </row>
    <row r="602" spans="2:30">
      <c r="B602" s="184"/>
      <c r="C602" s="107">
        <v>18</v>
      </c>
      <c r="D602" s="107">
        <v>149</v>
      </c>
      <c r="E602" s="107">
        <f t="shared" si="93"/>
        <v>0.12080536912751678</v>
      </c>
      <c r="F602" s="107">
        <v>13</v>
      </c>
      <c r="G602" s="107">
        <v>176</v>
      </c>
      <c r="H602" s="107">
        <f t="shared" si="94"/>
        <v>7.3863636363636367E-2</v>
      </c>
      <c r="I602" s="107"/>
      <c r="J602" s="107"/>
      <c r="K602" s="107"/>
      <c r="L602" s="107">
        <v>1</v>
      </c>
      <c r="M602" s="107">
        <v>129</v>
      </c>
      <c r="N602" s="107">
        <f t="shared" si="96"/>
        <v>7.7519379844961239E-3</v>
      </c>
      <c r="O602" s="107"/>
      <c r="P602" s="107"/>
      <c r="Q602" s="107"/>
      <c r="R602" s="107"/>
      <c r="S602" s="107"/>
      <c r="T602" s="107"/>
      <c r="U602" s="107"/>
      <c r="V602" s="107"/>
      <c r="W602" s="107"/>
      <c r="X602" s="107"/>
      <c r="Y602" s="107"/>
      <c r="Z602" s="107"/>
      <c r="AA602" s="107"/>
      <c r="AB602" s="107"/>
      <c r="AC602" s="107"/>
      <c r="AD602" s="344"/>
    </row>
    <row r="603" spans="2:30">
      <c r="B603" s="184"/>
      <c r="C603" s="107">
        <v>13</v>
      </c>
      <c r="D603" s="107">
        <v>145</v>
      </c>
      <c r="E603" s="107">
        <f t="shared" si="93"/>
        <v>8.9655172413793102E-2</v>
      </c>
      <c r="F603" s="107">
        <v>14</v>
      </c>
      <c r="G603" s="107">
        <v>119</v>
      </c>
      <c r="H603" s="107">
        <f t="shared" si="94"/>
        <v>0.11764705882352941</v>
      </c>
      <c r="I603" s="107"/>
      <c r="J603" s="107"/>
      <c r="K603" s="107"/>
      <c r="L603" s="107">
        <v>7</v>
      </c>
      <c r="M603" s="107">
        <v>106</v>
      </c>
      <c r="N603" s="107">
        <f t="shared" si="96"/>
        <v>6.6037735849056603E-2</v>
      </c>
      <c r="O603" s="107"/>
      <c r="P603" s="107"/>
      <c r="Q603" s="107"/>
      <c r="R603" s="107"/>
      <c r="S603" s="107"/>
      <c r="T603" s="107"/>
      <c r="U603" s="107"/>
      <c r="V603" s="107"/>
      <c r="W603" s="107"/>
      <c r="X603" s="107"/>
      <c r="Y603" s="107"/>
      <c r="Z603" s="107"/>
      <c r="AA603" s="107"/>
      <c r="AB603" s="107"/>
      <c r="AC603" s="107"/>
      <c r="AD603" s="344"/>
    </row>
    <row r="604" spans="2:30">
      <c r="B604" s="184"/>
      <c r="C604" s="107">
        <v>14</v>
      </c>
      <c r="D604" s="107">
        <v>135</v>
      </c>
      <c r="E604" s="107">
        <f t="shared" si="93"/>
        <v>0.1037037037037037</v>
      </c>
      <c r="F604" s="107">
        <v>19</v>
      </c>
      <c r="G604" s="107">
        <v>133</v>
      </c>
      <c r="H604" s="107">
        <f t="shared" si="94"/>
        <v>0.14285714285714285</v>
      </c>
      <c r="I604" s="107"/>
      <c r="J604" s="107"/>
      <c r="K604" s="107"/>
      <c r="L604" s="107">
        <v>26</v>
      </c>
      <c r="M604" s="107">
        <v>93</v>
      </c>
      <c r="N604" s="107">
        <f t="shared" si="96"/>
        <v>0.27956989247311825</v>
      </c>
      <c r="O604" s="107"/>
      <c r="P604" s="107"/>
      <c r="Q604" s="107"/>
      <c r="R604" s="107"/>
      <c r="S604" s="107"/>
      <c r="T604" s="107"/>
      <c r="U604" s="107"/>
      <c r="V604" s="107"/>
      <c r="W604" s="107"/>
      <c r="X604" s="107"/>
      <c r="Y604" s="107"/>
      <c r="Z604" s="107"/>
      <c r="AA604" s="107"/>
      <c r="AB604" s="107"/>
      <c r="AC604" s="107"/>
      <c r="AD604" s="344"/>
    </row>
    <row r="605" spans="2:30">
      <c r="B605" s="184"/>
      <c r="C605" s="107">
        <v>14</v>
      </c>
      <c r="D605" s="107">
        <v>117</v>
      </c>
      <c r="E605" s="107">
        <f t="shared" si="93"/>
        <v>0.11965811965811966</v>
      </c>
      <c r="F605" s="107">
        <v>9</v>
      </c>
      <c r="G605" s="107">
        <v>132</v>
      </c>
      <c r="H605" s="107">
        <f t="shared" si="94"/>
        <v>6.8181818181818177E-2</v>
      </c>
      <c r="I605" s="107"/>
      <c r="J605" s="107"/>
      <c r="K605" s="107"/>
      <c r="L605" s="107">
        <v>18</v>
      </c>
      <c r="M605" s="107">
        <v>84</v>
      </c>
      <c r="N605" s="107">
        <f t="shared" si="96"/>
        <v>0.21428571428571427</v>
      </c>
      <c r="O605" s="107"/>
      <c r="P605" s="107"/>
      <c r="Q605" s="107"/>
      <c r="R605" s="107"/>
      <c r="S605" s="107"/>
      <c r="T605" s="107"/>
      <c r="U605" s="107"/>
      <c r="V605" s="107"/>
      <c r="W605" s="107"/>
      <c r="X605" s="107"/>
      <c r="Y605" s="107"/>
      <c r="Z605" s="107"/>
      <c r="AA605" s="107"/>
      <c r="AB605" s="107"/>
      <c r="AC605" s="107"/>
      <c r="AD605" s="344"/>
    </row>
    <row r="606" spans="2:30">
      <c r="B606" s="184"/>
      <c r="C606" s="107">
        <v>23</v>
      </c>
      <c r="D606" s="107">
        <v>140</v>
      </c>
      <c r="E606" s="107">
        <f t="shared" si="93"/>
        <v>0.16428571428571428</v>
      </c>
      <c r="F606" s="107">
        <v>14</v>
      </c>
      <c r="G606" s="107">
        <v>122</v>
      </c>
      <c r="H606" s="107">
        <f t="shared" si="94"/>
        <v>0.11475409836065574</v>
      </c>
      <c r="I606" s="107"/>
      <c r="J606" s="107"/>
      <c r="K606" s="107"/>
      <c r="L606" s="107">
        <v>26</v>
      </c>
      <c r="M606" s="107">
        <v>116</v>
      </c>
      <c r="N606" s="107">
        <f t="shared" si="96"/>
        <v>0.22413793103448276</v>
      </c>
      <c r="O606" s="107"/>
      <c r="P606" s="107"/>
      <c r="Q606" s="107"/>
      <c r="R606" s="107"/>
      <c r="S606" s="107"/>
      <c r="T606" s="107"/>
      <c r="U606" s="107"/>
      <c r="V606" s="107"/>
      <c r="W606" s="107"/>
      <c r="X606" s="107"/>
      <c r="Y606" s="107"/>
      <c r="Z606" s="107"/>
      <c r="AA606" s="107"/>
      <c r="AB606" s="107"/>
      <c r="AC606" s="107"/>
      <c r="AD606" s="344"/>
    </row>
    <row r="607" spans="2:30">
      <c r="B607" s="184"/>
      <c r="C607" s="107">
        <v>14</v>
      </c>
      <c r="D607" s="107">
        <v>109</v>
      </c>
      <c r="E607" s="107">
        <f t="shared" ref="E607:E615" si="101">C607/D607</f>
        <v>0.12844036697247707</v>
      </c>
      <c r="F607" s="107">
        <v>13</v>
      </c>
      <c r="G607" s="107">
        <v>144</v>
      </c>
      <c r="H607" s="107">
        <f t="shared" ref="H607:H608" si="102">F607/G607</f>
        <v>9.0277777777777776E-2</v>
      </c>
      <c r="I607" s="107"/>
      <c r="J607" s="107"/>
      <c r="K607" s="107"/>
      <c r="L607" s="107">
        <v>9</v>
      </c>
      <c r="M607" s="107">
        <v>98</v>
      </c>
      <c r="N607" s="107">
        <f t="shared" ref="N607:N610" si="103">L607/M607</f>
        <v>9.1836734693877556E-2</v>
      </c>
      <c r="O607" s="107"/>
      <c r="P607" s="107"/>
      <c r="Q607" s="107"/>
      <c r="R607" s="107"/>
      <c r="S607" s="107"/>
      <c r="T607" s="107"/>
      <c r="U607" s="107"/>
      <c r="V607" s="107"/>
      <c r="W607" s="107"/>
      <c r="X607" s="107"/>
      <c r="Y607" s="107"/>
      <c r="Z607" s="107"/>
      <c r="AA607" s="107"/>
      <c r="AB607" s="107"/>
      <c r="AC607" s="107"/>
      <c r="AD607" s="344"/>
    </row>
    <row r="608" spans="2:30">
      <c r="B608" s="184"/>
      <c r="C608" s="107">
        <v>14</v>
      </c>
      <c r="D608" s="107">
        <v>116</v>
      </c>
      <c r="E608" s="107">
        <f t="shared" si="101"/>
        <v>0.1206896551724138</v>
      </c>
      <c r="F608" s="107">
        <v>9</v>
      </c>
      <c r="G608" s="107">
        <v>134</v>
      </c>
      <c r="H608" s="107">
        <f t="shared" si="102"/>
        <v>6.7164179104477612E-2</v>
      </c>
      <c r="I608" s="107"/>
      <c r="J608" s="107"/>
      <c r="K608" s="107"/>
      <c r="L608" s="107">
        <v>14</v>
      </c>
      <c r="M608" s="107">
        <v>116</v>
      </c>
      <c r="N608" s="107">
        <f t="shared" si="103"/>
        <v>0.1206896551724138</v>
      </c>
      <c r="O608" s="107"/>
      <c r="P608" s="107"/>
      <c r="Q608" s="107"/>
      <c r="R608" s="107"/>
      <c r="S608" s="107"/>
      <c r="T608" s="107"/>
      <c r="U608" s="107"/>
      <c r="V608" s="107"/>
      <c r="W608" s="107"/>
      <c r="X608" s="107"/>
      <c r="Y608" s="107"/>
      <c r="Z608" s="107"/>
      <c r="AA608" s="107"/>
      <c r="AB608" s="107"/>
      <c r="AC608" s="107"/>
      <c r="AD608" s="344"/>
    </row>
    <row r="609" spans="2:30">
      <c r="B609" s="184"/>
      <c r="C609" s="107">
        <v>14</v>
      </c>
      <c r="D609" s="107">
        <v>108</v>
      </c>
      <c r="E609" s="107">
        <f t="shared" si="101"/>
        <v>0.12962962962962962</v>
      </c>
      <c r="F609" s="107"/>
      <c r="G609" s="107"/>
      <c r="H609" s="107"/>
      <c r="I609" s="107"/>
      <c r="J609" s="107"/>
      <c r="K609" s="107"/>
      <c r="L609" s="107">
        <v>20</v>
      </c>
      <c r="M609" s="107">
        <v>106</v>
      </c>
      <c r="N609" s="107">
        <f t="shared" si="103"/>
        <v>0.18867924528301888</v>
      </c>
      <c r="O609" s="107"/>
      <c r="P609" s="107"/>
      <c r="Q609" s="107"/>
      <c r="R609" s="107"/>
      <c r="S609" s="107"/>
      <c r="T609" s="107"/>
      <c r="U609" s="107"/>
      <c r="V609" s="107"/>
      <c r="W609" s="107"/>
      <c r="X609" s="107"/>
      <c r="Y609" s="107"/>
      <c r="Z609" s="107"/>
      <c r="AA609" s="107"/>
      <c r="AB609" s="107"/>
      <c r="AC609" s="107"/>
      <c r="AD609" s="344"/>
    </row>
    <row r="610" spans="2:30">
      <c r="B610" s="184"/>
      <c r="C610" s="107">
        <v>14</v>
      </c>
      <c r="D610" s="107">
        <v>128</v>
      </c>
      <c r="E610" s="107">
        <f t="shared" si="101"/>
        <v>0.109375</v>
      </c>
      <c r="F610" s="107"/>
      <c r="G610" s="107"/>
      <c r="H610" s="107"/>
      <c r="I610" s="107"/>
      <c r="J610" s="107"/>
      <c r="K610" s="107"/>
      <c r="L610" s="107">
        <v>18</v>
      </c>
      <c r="M610" s="107">
        <v>111</v>
      </c>
      <c r="N610" s="107">
        <f t="shared" si="103"/>
        <v>0.16216216216216217</v>
      </c>
      <c r="O610" s="107"/>
      <c r="P610" s="107"/>
      <c r="Q610" s="107"/>
      <c r="R610" s="107"/>
      <c r="S610" s="107"/>
      <c r="T610" s="107"/>
      <c r="U610" s="107"/>
      <c r="V610" s="107"/>
      <c r="W610" s="107"/>
      <c r="X610" s="107"/>
      <c r="Y610" s="107"/>
      <c r="Z610" s="107"/>
      <c r="AA610" s="107"/>
      <c r="AB610" s="107"/>
      <c r="AC610" s="107"/>
      <c r="AD610" s="344"/>
    </row>
    <row r="611" spans="2:30">
      <c r="B611" s="184"/>
      <c r="C611" s="107">
        <v>14</v>
      </c>
      <c r="D611" s="107">
        <v>141</v>
      </c>
      <c r="E611" s="107">
        <f t="shared" si="101"/>
        <v>9.9290780141843976E-2</v>
      </c>
      <c r="F611" s="107"/>
      <c r="G611" s="107"/>
      <c r="H611" s="107"/>
      <c r="I611" s="107"/>
      <c r="J611" s="107"/>
      <c r="K611" s="107"/>
      <c r="L611" s="107"/>
      <c r="M611" s="107"/>
      <c r="N611" s="107"/>
      <c r="O611" s="107"/>
      <c r="P611" s="107"/>
      <c r="Q611" s="107"/>
      <c r="R611" s="107"/>
      <c r="S611" s="107"/>
      <c r="T611" s="107"/>
      <c r="U611" s="107"/>
      <c r="V611" s="107"/>
      <c r="W611" s="107"/>
      <c r="X611" s="107"/>
      <c r="Y611" s="107"/>
      <c r="Z611" s="107"/>
      <c r="AA611" s="107"/>
      <c r="AB611" s="107"/>
      <c r="AC611" s="107"/>
      <c r="AD611" s="344"/>
    </row>
    <row r="612" spans="2:30">
      <c r="B612" s="184"/>
      <c r="C612" s="107">
        <v>13</v>
      </c>
      <c r="D612" s="107">
        <v>151</v>
      </c>
      <c r="E612" s="107">
        <f t="shared" si="101"/>
        <v>8.6092715231788075E-2</v>
      </c>
      <c r="F612" s="107"/>
      <c r="G612" s="107"/>
      <c r="H612" s="107"/>
      <c r="I612" s="107"/>
      <c r="J612" s="107"/>
      <c r="K612" s="107"/>
      <c r="L612" s="107"/>
      <c r="M612" s="107"/>
      <c r="N612" s="107"/>
      <c r="O612" s="107"/>
      <c r="P612" s="107"/>
      <c r="Q612" s="107"/>
      <c r="R612" s="107"/>
      <c r="S612" s="107"/>
      <c r="T612" s="107"/>
      <c r="U612" s="107"/>
      <c r="V612" s="107"/>
      <c r="W612" s="107"/>
      <c r="X612" s="107"/>
      <c r="Y612" s="107"/>
      <c r="Z612" s="107"/>
      <c r="AA612" s="107"/>
      <c r="AB612" s="107"/>
      <c r="AC612" s="107"/>
      <c r="AD612" s="344"/>
    </row>
    <row r="613" spans="2:30">
      <c r="B613" s="184"/>
      <c r="C613" s="107">
        <v>18</v>
      </c>
      <c r="D613" s="107">
        <v>126</v>
      </c>
      <c r="E613" s="107">
        <f t="shared" si="101"/>
        <v>0.14285714285714285</v>
      </c>
      <c r="F613" s="107"/>
      <c r="G613" s="107"/>
      <c r="H613" s="107"/>
      <c r="I613" s="107"/>
      <c r="J613" s="107"/>
      <c r="K613" s="107"/>
      <c r="L613" s="107"/>
      <c r="M613" s="107"/>
      <c r="N613" s="107"/>
      <c r="O613" s="107"/>
      <c r="P613" s="107"/>
      <c r="Q613" s="107"/>
      <c r="R613" s="107"/>
      <c r="S613" s="107"/>
      <c r="T613" s="107"/>
      <c r="U613" s="107"/>
      <c r="V613" s="107"/>
      <c r="W613" s="107"/>
      <c r="X613" s="107"/>
      <c r="Y613" s="107"/>
      <c r="Z613" s="107"/>
      <c r="AA613" s="107"/>
      <c r="AB613" s="107"/>
      <c r="AC613" s="107"/>
      <c r="AD613" s="344"/>
    </row>
    <row r="614" spans="2:30">
      <c r="B614" s="184"/>
      <c r="C614" s="107">
        <v>14</v>
      </c>
      <c r="D614" s="107">
        <v>119</v>
      </c>
      <c r="E614" s="107">
        <f t="shared" si="101"/>
        <v>0.11764705882352941</v>
      </c>
      <c r="F614" s="107"/>
      <c r="G614" s="107"/>
      <c r="H614" s="107"/>
      <c r="I614" s="107"/>
      <c r="J614" s="107"/>
      <c r="K614" s="107"/>
      <c r="L614" s="107"/>
      <c r="M614" s="107"/>
      <c r="N614" s="107"/>
      <c r="O614" s="107"/>
      <c r="P614" s="107"/>
      <c r="Q614" s="107"/>
      <c r="R614" s="107"/>
      <c r="S614" s="107"/>
      <c r="T614" s="107"/>
      <c r="U614" s="107"/>
      <c r="V614" s="107"/>
      <c r="W614" s="107"/>
      <c r="X614" s="107"/>
      <c r="Y614" s="107"/>
      <c r="Z614" s="107"/>
      <c r="AA614" s="107"/>
      <c r="AB614" s="107"/>
      <c r="AC614" s="107"/>
      <c r="AD614" s="344"/>
    </row>
    <row r="615" spans="2:30">
      <c r="B615" s="184"/>
      <c r="C615" s="107">
        <v>13</v>
      </c>
      <c r="D615" s="107">
        <v>126</v>
      </c>
      <c r="E615" s="107">
        <f t="shared" si="101"/>
        <v>0.10317460317460317</v>
      </c>
      <c r="F615" s="107"/>
      <c r="G615" s="107"/>
      <c r="H615" s="107"/>
      <c r="I615" s="107"/>
      <c r="J615" s="107"/>
      <c r="K615" s="107"/>
      <c r="L615" s="107"/>
      <c r="M615" s="107"/>
      <c r="N615" s="107"/>
      <c r="O615" s="107"/>
      <c r="P615" s="107"/>
      <c r="Q615" s="107"/>
      <c r="R615" s="107"/>
      <c r="S615" s="107"/>
      <c r="T615" s="107"/>
      <c r="U615" s="107"/>
      <c r="V615" s="107"/>
      <c r="W615" s="107"/>
      <c r="X615" s="107"/>
      <c r="Y615" s="107"/>
      <c r="Z615" s="107"/>
      <c r="AA615" s="107"/>
      <c r="AB615" s="107"/>
      <c r="AC615" s="107"/>
      <c r="AD615" s="344"/>
    </row>
    <row r="616" spans="2:30">
      <c r="B616" s="184"/>
      <c r="C616" s="107"/>
      <c r="D616" s="107"/>
      <c r="E616" s="107"/>
      <c r="F616" s="107"/>
      <c r="G616" s="107"/>
      <c r="H616" s="107"/>
      <c r="I616" s="107"/>
      <c r="J616" s="107"/>
      <c r="K616" s="107"/>
      <c r="L616" s="107"/>
      <c r="M616" s="107"/>
      <c r="N616" s="107"/>
      <c r="O616" s="107"/>
      <c r="P616" s="107"/>
      <c r="Q616" s="107"/>
      <c r="R616" s="107"/>
      <c r="S616" s="107"/>
      <c r="T616" s="107"/>
      <c r="U616" s="107"/>
      <c r="V616" s="107"/>
      <c r="W616" s="107"/>
      <c r="X616" s="107"/>
      <c r="Y616" s="107"/>
      <c r="Z616" s="107"/>
      <c r="AA616" s="107"/>
      <c r="AB616" s="107"/>
      <c r="AC616" s="107"/>
      <c r="AD616" s="344"/>
    </row>
    <row r="617" spans="2:30">
      <c r="B617" s="362" t="s">
        <v>16</v>
      </c>
      <c r="C617" s="107"/>
      <c r="D617" s="107"/>
      <c r="E617" s="107">
        <f>AVERAGE(E479:E616)</f>
        <v>0.11220616262281373</v>
      </c>
      <c r="F617" s="107"/>
      <c r="G617" s="107"/>
      <c r="H617" s="107">
        <f>AVERAGE(H479:H616)</f>
        <v>0.10121281129728957</v>
      </c>
      <c r="I617" s="107"/>
      <c r="J617" s="107"/>
      <c r="K617" s="107">
        <f>AVERAGE(K479:K616)</f>
        <v>0.22273872285644009</v>
      </c>
      <c r="L617" s="107"/>
      <c r="M617" s="107"/>
      <c r="N617" s="107">
        <f>AVERAGE(N479:N616)</f>
        <v>0.23055815376268682</v>
      </c>
      <c r="O617" s="107"/>
      <c r="P617" s="107"/>
      <c r="Q617" s="107">
        <f>AVERAGE(Q479:Q616)</f>
        <v>0.24446613031250491</v>
      </c>
      <c r="R617" s="107"/>
      <c r="S617" s="107"/>
      <c r="T617" s="107">
        <f>AVERAGE(T479:T616)</f>
        <v>0.23339649285907135</v>
      </c>
      <c r="U617" s="107"/>
      <c r="V617" s="107"/>
      <c r="W617" s="107">
        <f>AVERAGE(W479:W616)</f>
        <v>0.12165758417325725</v>
      </c>
      <c r="X617" s="107"/>
      <c r="Y617" s="107"/>
      <c r="Z617" s="107">
        <f>AVERAGE(Z479:Z616)</f>
        <v>0.11857850667991889</v>
      </c>
      <c r="AA617" s="107"/>
      <c r="AB617" s="107"/>
      <c r="AC617" s="107"/>
      <c r="AD617" s="344"/>
    </row>
    <row r="618" spans="2:30" ht="17" thickBot="1">
      <c r="B618" s="363" t="s">
        <v>17</v>
      </c>
      <c r="C618" s="110"/>
      <c r="D618" s="110"/>
      <c r="E618" s="110">
        <f>STDEV(E479:E616)/SQRT(COUNT(E479:E616))</f>
        <v>4.8587040860144032E-3</v>
      </c>
      <c r="F618" s="110"/>
      <c r="G618" s="110"/>
      <c r="H618" s="110">
        <f>STDEV(H479:H616)/SQRT(COUNT(H479:H616))</f>
        <v>3.6015970915105632E-3</v>
      </c>
      <c r="I618" s="110"/>
      <c r="J618" s="110"/>
      <c r="K618" s="110">
        <f>STDEV(K479:K616)/SQRT(COUNT(K479:K616))</f>
        <v>8.4224016897949065E-3</v>
      </c>
      <c r="L618" s="110"/>
      <c r="M618" s="110"/>
      <c r="N618" s="110">
        <f>STDEV(N479:N616)/SQRT(COUNT(N479:N616))</f>
        <v>1.0359306249992952E-2</v>
      </c>
      <c r="O618" s="110"/>
      <c r="P618" s="110"/>
      <c r="Q618" s="110">
        <f>STDEV(Q479:Q616)/SQRT(COUNT(Q479:Q616))</f>
        <v>8.0111275382766748E-3</v>
      </c>
      <c r="R618" s="110"/>
      <c r="S618" s="110"/>
      <c r="T618" s="110">
        <f>STDEV(T479:T616)/SQRT(COUNT(T479:T616))</f>
        <v>7.7258174827561157E-3</v>
      </c>
      <c r="U618" s="110"/>
      <c r="V618" s="110"/>
      <c r="W618" s="110">
        <f>STDEV(W479:W616)/SQRT(COUNT(W479:W616))</f>
        <v>4.5166675487019851E-3</v>
      </c>
      <c r="X618" s="110"/>
      <c r="Y618" s="110"/>
      <c r="Z618" s="110">
        <f>STDEV(Z479:Z616)/SQRT(COUNT(Z479:Z616))</f>
        <v>3.6171844230753094E-3</v>
      </c>
      <c r="AA618" s="110"/>
      <c r="AB618" s="110"/>
      <c r="AC618" s="110"/>
      <c r="AD618" s="347"/>
    </row>
    <row r="619" spans="2:30">
      <c r="B619" s="339"/>
    </row>
    <row r="620" spans="2:30">
      <c r="B620" s="339"/>
    </row>
  </sheetData>
  <mergeCells count="36">
    <mergeCell ref="C18:D18"/>
    <mergeCell ref="E18:F18"/>
    <mergeCell ref="C2:D2"/>
    <mergeCell ref="E2:F2"/>
    <mergeCell ref="I9:J9"/>
    <mergeCell ref="C10:D10"/>
    <mergeCell ref="E10:F10"/>
    <mergeCell ref="I16:J16"/>
    <mergeCell ref="C31:E31"/>
    <mergeCell ref="F31:H31"/>
    <mergeCell ref="I31:K31"/>
    <mergeCell ref="L31:N31"/>
    <mergeCell ref="Q89:R89"/>
    <mergeCell ref="R205:T205"/>
    <mergeCell ref="U205:W205"/>
    <mergeCell ref="X205:Z205"/>
    <mergeCell ref="AC263:AD263"/>
    <mergeCell ref="C368:E368"/>
    <mergeCell ref="F368:H368"/>
    <mergeCell ref="I368:K368"/>
    <mergeCell ref="L368:N368"/>
    <mergeCell ref="C205:E205"/>
    <mergeCell ref="F205:H205"/>
    <mergeCell ref="I205:K205"/>
    <mergeCell ref="L205:N205"/>
    <mergeCell ref="O205:Q205"/>
    <mergeCell ref="U477:W477"/>
    <mergeCell ref="X477:Z477"/>
    <mergeCell ref="AC532:AD532"/>
    <mergeCell ref="Q412:R412"/>
    <mergeCell ref="C477:E477"/>
    <mergeCell ref="F477:H477"/>
    <mergeCell ref="I477:K477"/>
    <mergeCell ref="L477:N477"/>
    <mergeCell ref="O477:Q477"/>
    <mergeCell ref="R477:T477"/>
  </mergeCells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EF84759-1273-5644-8BB3-A7849300AAF1}">
  <dimension ref="A1:K312"/>
  <sheetViews>
    <sheetView workbookViewId="0">
      <selection activeCell="M296" sqref="M296"/>
    </sheetView>
  </sheetViews>
  <sheetFormatPr baseColWidth="10" defaultRowHeight="16"/>
  <cols>
    <col min="1" max="1" width="30.1640625" customWidth="1"/>
    <col min="2" max="2" width="16.33203125" customWidth="1"/>
    <col min="6" max="6" width="17.33203125" customWidth="1"/>
    <col min="8" max="8" width="6.5" customWidth="1"/>
    <col min="9" max="9" width="16.33203125" customWidth="1"/>
    <col min="10" max="11" width="10.83203125" style="31"/>
  </cols>
  <sheetData>
    <row r="1" spans="1:11" ht="25" thickBot="1">
      <c r="A1" s="3" t="s">
        <v>192</v>
      </c>
      <c r="B1" s="152" t="s">
        <v>39</v>
      </c>
    </row>
    <row r="2" spans="1:11" ht="17" thickBot="1">
      <c r="A2" s="30"/>
      <c r="B2" s="197"/>
      <c r="C2" s="196" t="s">
        <v>76</v>
      </c>
      <c r="D2" s="195"/>
      <c r="F2" s="193"/>
      <c r="G2" s="194"/>
      <c r="H2" s="167" t="s">
        <v>195</v>
      </c>
      <c r="I2" s="194"/>
      <c r="J2" s="327"/>
      <c r="K2" s="328"/>
    </row>
    <row r="3" spans="1:11">
      <c r="A3" s="30"/>
      <c r="B3" s="166"/>
      <c r="C3" s="65" t="s">
        <v>194</v>
      </c>
      <c r="D3" s="66" t="s">
        <v>77</v>
      </c>
      <c r="F3" s="61"/>
      <c r="G3" s="65" t="s">
        <v>194</v>
      </c>
      <c r="H3" s="65"/>
      <c r="I3" s="17"/>
      <c r="J3" s="109"/>
      <c r="K3" s="343"/>
    </row>
    <row r="4" spans="1:11">
      <c r="A4" s="30"/>
      <c r="B4" s="62" t="s">
        <v>149</v>
      </c>
      <c r="C4" s="68">
        <v>24.308597519999999</v>
      </c>
      <c r="D4" s="69">
        <v>22.842234220000002</v>
      </c>
      <c r="F4" s="62" t="s">
        <v>149</v>
      </c>
      <c r="G4" s="142">
        <v>0.359890708</v>
      </c>
      <c r="H4" s="142"/>
      <c r="I4" s="10"/>
      <c r="J4" s="107"/>
      <c r="K4" s="344"/>
    </row>
    <row r="5" spans="1:11">
      <c r="A5" s="30"/>
      <c r="B5" s="62"/>
      <c r="C5" s="68">
        <v>24.278120560000001</v>
      </c>
      <c r="D5" s="69">
        <v>22.826222340000001</v>
      </c>
      <c r="F5" s="62"/>
      <c r="G5" s="142">
        <v>0.36757427799999998</v>
      </c>
      <c r="H5" s="142"/>
      <c r="I5" s="10"/>
      <c r="J5" s="107"/>
      <c r="K5" s="344"/>
    </row>
    <row r="6" spans="1:11">
      <c r="A6" s="30"/>
      <c r="B6" s="146" t="s">
        <v>150</v>
      </c>
      <c r="C6" s="68">
        <v>24.23626994</v>
      </c>
      <c r="D6" s="69">
        <v>22.794790849999998</v>
      </c>
      <c r="F6" s="146" t="s">
        <v>150</v>
      </c>
      <c r="G6" s="142">
        <v>0.36513989200000002</v>
      </c>
      <c r="H6" s="142"/>
      <c r="I6" s="199"/>
      <c r="J6" s="136" t="s">
        <v>16</v>
      </c>
      <c r="K6" s="138" t="s">
        <v>49</v>
      </c>
    </row>
    <row r="7" spans="1:11">
      <c r="A7" s="30"/>
      <c r="B7" s="62"/>
      <c r="C7" s="68">
        <v>24.092257190000002</v>
      </c>
      <c r="D7" s="69">
        <v>22.770791429999999</v>
      </c>
      <c r="F7" s="62"/>
      <c r="G7" s="142">
        <v>0.40347017899999998</v>
      </c>
      <c r="H7" s="142"/>
      <c r="I7" s="148" t="s">
        <v>149</v>
      </c>
      <c r="J7" s="278">
        <f>AVERAGE(G4:G5)</f>
        <v>0.36373249299999999</v>
      </c>
      <c r="K7" s="279">
        <f>STDEV(G4:G5)</f>
        <v>5.433104450721502E-3</v>
      </c>
    </row>
    <row r="8" spans="1:11">
      <c r="A8" s="30"/>
      <c r="B8" s="146" t="s">
        <v>151</v>
      </c>
      <c r="C8" s="68">
        <v>19.445588229999998</v>
      </c>
      <c r="D8" s="69">
        <v>22.742503760000002</v>
      </c>
      <c r="F8" s="146" t="s">
        <v>151</v>
      </c>
      <c r="G8" s="142">
        <v>10.535878840000001</v>
      </c>
      <c r="H8" s="142"/>
      <c r="I8" s="149" t="s">
        <v>150</v>
      </c>
      <c r="J8" s="278">
        <f>AVERAGE(G6:G7)</f>
        <v>0.3843050355</v>
      </c>
      <c r="K8" s="279">
        <f>STDEV(G6:G7)</f>
        <v>2.7103605862526539E-2</v>
      </c>
    </row>
    <row r="9" spans="1:11">
      <c r="A9" s="30"/>
      <c r="B9" s="62"/>
      <c r="C9" s="68">
        <v>19.452947819999999</v>
      </c>
      <c r="D9" s="69">
        <v>22.943150209999999</v>
      </c>
      <c r="F9" s="62"/>
      <c r="G9" s="142">
        <v>10.482269240000001</v>
      </c>
      <c r="H9" s="142"/>
      <c r="I9" s="149" t="s">
        <v>151</v>
      </c>
      <c r="J9" s="278">
        <f>AVERAGE(G8:G9)</f>
        <v>10.509074040000002</v>
      </c>
      <c r="K9" s="279">
        <f>STDEV(G8:G9)</f>
        <v>3.7907711696698126E-2</v>
      </c>
    </row>
    <row r="10" spans="1:11">
      <c r="A10" s="30"/>
      <c r="B10" s="146" t="s">
        <v>152</v>
      </c>
      <c r="C10" s="68">
        <v>21.203804250000001</v>
      </c>
      <c r="D10" s="69">
        <v>22.288827730000001</v>
      </c>
      <c r="F10" s="146" t="s">
        <v>152</v>
      </c>
      <c r="G10" s="142">
        <v>2.1000077400000001</v>
      </c>
      <c r="H10" s="142"/>
      <c r="I10" s="149" t="s">
        <v>152</v>
      </c>
      <c r="J10" s="278">
        <f>AVERAGE(G10:G11)</f>
        <v>2.0024547355000002</v>
      </c>
      <c r="K10" s="279">
        <f>STDEV(G10:G11)</f>
        <v>0.13796078201414361</v>
      </c>
    </row>
    <row r="11" spans="1:11">
      <c r="A11" s="30"/>
      <c r="B11" s="62"/>
      <c r="C11" s="68">
        <v>21.344482320000001</v>
      </c>
      <c r="D11" s="69">
        <v>22.259570060000001</v>
      </c>
      <c r="F11" s="62"/>
      <c r="G11" s="142">
        <v>1.904901731</v>
      </c>
      <c r="H11" s="142"/>
      <c r="I11" s="148" t="s">
        <v>153</v>
      </c>
      <c r="J11" s="278">
        <f>AVERAGE(G12:G13)</f>
        <v>0.39585786700000003</v>
      </c>
      <c r="K11" s="279">
        <f>STDEV(G12:G13)</f>
        <v>1.0345047162077979E-2</v>
      </c>
    </row>
    <row r="12" spans="1:11">
      <c r="A12" s="30"/>
      <c r="B12" s="62" t="s">
        <v>153</v>
      </c>
      <c r="C12" s="68">
        <v>24.289683019999998</v>
      </c>
      <c r="D12" s="69">
        <v>22.903475490000002</v>
      </c>
      <c r="F12" s="62" t="s">
        <v>153</v>
      </c>
      <c r="G12" s="142">
        <v>0.40317291999999999</v>
      </c>
      <c r="H12" s="142"/>
      <c r="I12" s="149" t="s">
        <v>154</v>
      </c>
      <c r="J12" s="278">
        <f>AVERAGE(G14:G15)</f>
        <v>0.42058170650000004</v>
      </c>
      <c r="K12" s="279">
        <f>STDEV(G14:G15)</f>
        <v>2.6388580899604271E-2</v>
      </c>
    </row>
    <row r="13" spans="1:11">
      <c r="A13" s="30"/>
      <c r="B13" s="62"/>
      <c r="C13" s="68">
        <v>24.343008180000002</v>
      </c>
      <c r="D13" s="69">
        <v>23.054831839999999</v>
      </c>
      <c r="F13" s="62"/>
      <c r="G13" s="142">
        <v>0.38854281400000001</v>
      </c>
      <c r="H13" s="142"/>
      <c r="I13" s="149" t="s">
        <v>155</v>
      </c>
      <c r="J13" s="278">
        <f>AVERAGE(G16:G17)</f>
        <v>5.653400306</v>
      </c>
      <c r="K13" s="279">
        <f>STDEV(G16:G17)</f>
        <v>0</v>
      </c>
    </row>
    <row r="14" spans="1:11">
      <c r="A14" s="30"/>
      <c r="B14" s="146" t="s">
        <v>154</v>
      </c>
      <c r="C14" s="68">
        <v>24.14655376</v>
      </c>
      <c r="D14" s="69">
        <v>22.999281740000001</v>
      </c>
      <c r="F14" s="146" t="s">
        <v>154</v>
      </c>
      <c r="G14" s="142">
        <v>0.439241251</v>
      </c>
      <c r="H14" s="142"/>
      <c r="I14" s="149" t="s">
        <v>156</v>
      </c>
      <c r="J14" s="278">
        <f>AVERAGE(G18:G19)</f>
        <v>5.1842823039999999</v>
      </c>
      <c r="K14" s="279">
        <f>STDEV(G18:G19)</f>
        <v>0.26731766690571823</v>
      </c>
    </row>
    <row r="15" spans="1:11">
      <c r="A15" s="30"/>
      <c r="B15" s="62"/>
      <c r="C15" s="68">
        <v>24.274651179999999</v>
      </c>
      <c r="D15" s="69">
        <v>22.919996690000001</v>
      </c>
      <c r="F15" s="62"/>
      <c r="G15" s="142">
        <v>0.40192216200000003</v>
      </c>
      <c r="H15" s="142"/>
      <c r="I15" s="10"/>
      <c r="J15" s="107"/>
      <c r="K15" s="344"/>
    </row>
    <row r="16" spans="1:11">
      <c r="A16" s="30"/>
      <c r="B16" s="146" t="s">
        <v>155</v>
      </c>
      <c r="C16" s="68">
        <v>19.501881539999999</v>
      </c>
      <c r="D16" s="69">
        <v>21.884688650000001</v>
      </c>
      <c r="F16" s="146" t="s">
        <v>155</v>
      </c>
      <c r="G16" s="142">
        <v>5.653400306</v>
      </c>
      <c r="H16" s="142"/>
      <c r="I16" s="148"/>
      <c r="J16" s="345"/>
      <c r="K16" s="346"/>
    </row>
    <row r="17" spans="1:11">
      <c r="A17" s="30"/>
      <c r="B17" s="62"/>
      <c r="C17" s="68">
        <v>19.501881539999999</v>
      </c>
      <c r="D17" s="69">
        <v>22.117312139999999</v>
      </c>
      <c r="F17" s="62"/>
      <c r="G17" s="142">
        <v>5.653400306</v>
      </c>
      <c r="H17" s="142"/>
      <c r="I17" s="10"/>
      <c r="J17" s="107"/>
      <c r="K17" s="344"/>
    </row>
    <row r="18" spans="1:11">
      <c r="A18" s="30"/>
      <c r="B18" s="146" t="s">
        <v>156</v>
      </c>
      <c r="C18" s="68">
        <v>19.742536600000001</v>
      </c>
      <c r="D18" s="69">
        <v>22.066433969999999</v>
      </c>
      <c r="F18" s="146" t="s">
        <v>156</v>
      </c>
      <c r="G18" s="142">
        <v>4.9952601689999998</v>
      </c>
      <c r="H18" s="142"/>
      <c r="I18" s="148"/>
      <c r="J18" s="345"/>
      <c r="K18" s="346"/>
    </row>
    <row r="19" spans="1:11" ht="17" thickBot="1">
      <c r="A19" s="30"/>
      <c r="B19" s="242"/>
      <c r="C19" s="71">
        <v>19.637286840000002</v>
      </c>
      <c r="D19" s="72">
        <v>22.05975887</v>
      </c>
      <c r="F19" s="242"/>
      <c r="G19" s="143">
        <v>5.373304439</v>
      </c>
      <c r="H19" s="143"/>
      <c r="I19" s="6"/>
      <c r="J19" s="110"/>
      <c r="K19" s="347"/>
    </row>
    <row r="20" spans="1:11" ht="17" thickBot="1">
      <c r="A20" s="30"/>
      <c r="H20" s="142"/>
      <c r="I20" s="148"/>
      <c r="J20" s="345"/>
      <c r="K20" s="348"/>
    </row>
    <row r="21" spans="1:11" ht="17" thickBot="1">
      <c r="B21" s="197"/>
      <c r="C21" s="196" t="s">
        <v>76</v>
      </c>
      <c r="D21" s="195"/>
      <c r="F21" s="193"/>
      <c r="G21" s="194"/>
      <c r="H21" s="167" t="s">
        <v>204</v>
      </c>
      <c r="I21" s="194"/>
      <c r="J21" s="327"/>
      <c r="K21" s="328"/>
    </row>
    <row r="22" spans="1:11">
      <c r="B22" s="166"/>
      <c r="C22" s="65" t="s">
        <v>82</v>
      </c>
      <c r="D22" s="66" t="s">
        <v>77</v>
      </c>
      <c r="F22" s="61"/>
      <c r="G22" s="65" t="s">
        <v>82</v>
      </c>
      <c r="H22" s="65"/>
      <c r="I22" s="17"/>
      <c r="J22" s="109"/>
      <c r="K22" s="343"/>
    </row>
    <row r="23" spans="1:11">
      <c r="B23" s="62" t="s">
        <v>149</v>
      </c>
      <c r="C23" s="68">
        <v>24.073274318142701</v>
      </c>
      <c r="D23" s="69">
        <v>24.274542189999998</v>
      </c>
      <c r="F23" s="62" t="s">
        <v>149</v>
      </c>
      <c r="G23" s="142">
        <v>1.0344507650000001</v>
      </c>
      <c r="H23" s="142"/>
      <c r="I23" s="10"/>
      <c r="J23" s="107"/>
      <c r="K23" s="344"/>
    </row>
    <row r="24" spans="1:11">
      <c r="B24" s="62"/>
      <c r="C24" s="68">
        <v>24.3006337492052</v>
      </c>
      <c r="D24" s="69">
        <v>23.969736409999999</v>
      </c>
      <c r="F24" s="62"/>
      <c r="G24" s="142">
        <v>0.88362463800000002</v>
      </c>
      <c r="H24" s="142"/>
      <c r="I24" s="10"/>
      <c r="J24" s="107"/>
      <c r="K24" s="344"/>
    </row>
    <row r="25" spans="1:11">
      <c r="B25" s="146" t="s">
        <v>150</v>
      </c>
      <c r="C25" s="68">
        <v>23.702401522594201</v>
      </c>
      <c r="D25" s="69">
        <v>23.732363749573601</v>
      </c>
      <c r="F25" s="146" t="s">
        <v>150</v>
      </c>
      <c r="G25" s="142">
        <v>0.91394999200000004</v>
      </c>
      <c r="H25" s="142"/>
      <c r="I25" s="199"/>
      <c r="J25" s="136" t="s">
        <v>16</v>
      </c>
      <c r="K25" s="138" t="s">
        <v>49</v>
      </c>
    </row>
    <row r="26" spans="1:11">
      <c r="B26" s="62"/>
      <c r="C26" s="68">
        <v>25.057072059679701</v>
      </c>
      <c r="D26" s="69">
        <v>23.412813562871801</v>
      </c>
      <c r="F26" s="62"/>
      <c r="G26" s="142">
        <v>0.35737648</v>
      </c>
      <c r="H26" s="142"/>
      <c r="I26" s="148" t="s">
        <v>149</v>
      </c>
      <c r="J26" s="278">
        <f>AVERAGE(G23:G24)</f>
        <v>0.95903770150000001</v>
      </c>
      <c r="K26" s="279">
        <f>STDEV(G23:G24)</f>
        <v>0.10665017718180349</v>
      </c>
    </row>
    <row r="27" spans="1:11">
      <c r="B27" s="146" t="s">
        <v>151</v>
      </c>
      <c r="C27" s="68">
        <v>20.872744066868002</v>
      </c>
      <c r="D27" s="69">
        <v>23.955893620000001</v>
      </c>
      <c r="F27" s="146" t="s">
        <v>151</v>
      </c>
      <c r="G27" s="142">
        <v>7.9897470999999998</v>
      </c>
      <c r="H27" s="142"/>
      <c r="I27" s="149" t="s">
        <v>150</v>
      </c>
      <c r="J27" s="278">
        <f>AVERAGE(G25:G26)</f>
        <v>0.63566323600000008</v>
      </c>
      <c r="K27" s="279">
        <f>STDEV(G25:G26)</f>
        <v>0.39355690456401227</v>
      </c>
    </row>
    <row r="28" spans="1:11">
      <c r="B28" s="62"/>
      <c r="C28" s="68">
        <v>20.781482499851499</v>
      </c>
      <c r="D28" s="69">
        <v>23.78589419</v>
      </c>
      <c r="F28" s="62"/>
      <c r="G28" s="142">
        <v>8.5114882099999996</v>
      </c>
      <c r="H28" s="142"/>
      <c r="I28" s="149" t="s">
        <v>151</v>
      </c>
      <c r="J28" s="278">
        <f>AVERAGE(G27:G28)</f>
        <v>8.2506176549999992</v>
      </c>
      <c r="K28" s="279">
        <f>STDEV(G27:G28)</f>
        <v>0.3689266769047963</v>
      </c>
    </row>
    <row r="29" spans="1:11">
      <c r="B29" s="146" t="s">
        <v>152</v>
      </c>
      <c r="C29" s="68">
        <v>21.176171383844601</v>
      </c>
      <c r="D29" s="69">
        <v>23.6391566705781</v>
      </c>
      <c r="F29" s="146" t="s">
        <v>152</v>
      </c>
      <c r="G29" s="142">
        <v>5.1525152829999996</v>
      </c>
      <c r="H29" s="142"/>
      <c r="I29" s="149" t="s">
        <v>152</v>
      </c>
      <c r="J29" s="278">
        <f>AVERAGE(G29:G30)</f>
        <v>4.5675477979999997</v>
      </c>
      <c r="K29" s="279">
        <f>STDEV(G29:G30)</f>
        <v>0.82726895083428253</v>
      </c>
    </row>
    <row r="30" spans="1:11">
      <c r="B30" s="62"/>
      <c r="C30" s="68">
        <v>21.547744807312998</v>
      </c>
      <c r="D30" s="69">
        <v>23.443739855335298</v>
      </c>
      <c r="F30" s="62"/>
      <c r="G30" s="142">
        <v>3.9825803130000001</v>
      </c>
      <c r="H30" s="142"/>
      <c r="I30" s="148" t="s">
        <v>153</v>
      </c>
      <c r="J30" s="278">
        <f>AVERAGE(G31:G32)</f>
        <v>1.195618734</v>
      </c>
      <c r="K30" s="279">
        <f>STDEV(G31:G32)</f>
        <v>0.24207622604434004</v>
      </c>
    </row>
    <row r="31" spans="1:11">
      <c r="B31" s="62" t="s">
        <v>153</v>
      </c>
      <c r="C31" s="68">
        <v>24.078690178553</v>
      </c>
      <c r="D31" s="69">
        <v>24.090294220000001</v>
      </c>
      <c r="F31" s="62" t="s">
        <v>153</v>
      </c>
      <c r="G31" s="142">
        <v>1.0244449929999999</v>
      </c>
      <c r="H31" s="142"/>
      <c r="I31" s="149" t="s">
        <v>154</v>
      </c>
      <c r="J31" s="278">
        <f>AVERAGE(G33:G34)</f>
        <v>1.2025233534999999</v>
      </c>
      <c r="K31" s="279">
        <f>STDEV(G33:G34)</f>
        <v>0.23767504141027643</v>
      </c>
    </row>
    <row r="32" spans="1:11">
      <c r="B32" s="62"/>
      <c r="C32" s="68">
        <v>23.662738489890401</v>
      </c>
      <c r="D32" s="69">
        <v>24.13677118</v>
      </c>
      <c r="F32" s="62"/>
      <c r="G32" s="142">
        <v>1.366792475</v>
      </c>
      <c r="H32" s="142"/>
      <c r="I32" s="149" t="s">
        <v>155</v>
      </c>
      <c r="J32" s="278">
        <f>AVERAGE(G35:G36)</f>
        <v>4.3120040404999997</v>
      </c>
      <c r="K32" s="279">
        <f>STDEV(G35:G36)</f>
        <v>2.1476017115148687</v>
      </c>
    </row>
    <row r="33" spans="2:11">
      <c r="B33" s="146" t="s">
        <v>154</v>
      </c>
      <c r="C33" s="68">
        <v>23.227037043229899</v>
      </c>
      <c r="D33" s="69">
        <v>23.620264553616799</v>
      </c>
      <c r="F33" s="146" t="s">
        <v>154</v>
      </c>
      <c r="G33" s="142">
        <v>1.370584987</v>
      </c>
      <c r="H33" s="142"/>
      <c r="I33" s="149" t="s">
        <v>156</v>
      </c>
      <c r="J33" s="278">
        <f>AVERAGE(G37:G38)</f>
        <v>6.1268217425000007</v>
      </c>
      <c r="K33" s="279">
        <f>STDEV(G37:G38)</f>
        <v>0.91354681313624264</v>
      </c>
    </row>
    <row r="34" spans="2:11">
      <c r="B34" s="62"/>
      <c r="C34" s="68">
        <v>23.632948571836099</v>
      </c>
      <c r="D34" s="69">
        <v>23.743393110577401</v>
      </c>
      <c r="F34" s="62"/>
      <c r="G34" s="142">
        <v>1.0344617199999999</v>
      </c>
      <c r="H34" s="142"/>
      <c r="I34" s="10"/>
      <c r="J34" s="107"/>
      <c r="K34" s="344"/>
    </row>
    <row r="35" spans="2:11">
      <c r="B35" s="146" t="s">
        <v>155</v>
      </c>
      <c r="C35" s="68">
        <v>21.599630687591102</v>
      </c>
      <c r="D35" s="69">
        <v>23.070680429999999</v>
      </c>
      <c r="F35" s="146" t="s">
        <v>155</v>
      </c>
      <c r="G35" s="142">
        <v>2.7934203069999999</v>
      </c>
      <c r="H35" s="142"/>
      <c r="I35" s="148"/>
      <c r="J35" s="345"/>
      <c r="K35" s="346"/>
    </row>
    <row r="36" spans="2:11">
      <c r="B36" s="62"/>
      <c r="C36" s="68">
        <v>20.538022023058598</v>
      </c>
      <c r="D36" s="69">
        <v>23.092646269999999</v>
      </c>
      <c r="F36" s="62"/>
      <c r="G36" s="142">
        <v>5.8305877739999996</v>
      </c>
      <c r="H36" s="142"/>
      <c r="I36" s="10"/>
      <c r="J36" s="107"/>
      <c r="K36" s="344"/>
    </row>
    <row r="37" spans="2:11">
      <c r="B37" s="146" t="s">
        <v>156</v>
      </c>
      <c r="C37" s="68">
        <v>20.2573568765559</v>
      </c>
      <c r="D37" s="69">
        <v>22.976794613937201</v>
      </c>
      <c r="F37" s="146" t="s">
        <v>156</v>
      </c>
      <c r="G37" s="142">
        <v>6.7727968890000003</v>
      </c>
      <c r="H37" s="142"/>
      <c r="I37" s="148"/>
      <c r="J37" s="345"/>
      <c r="K37" s="346"/>
    </row>
    <row r="38" spans="2:11" ht="17" thickBot="1">
      <c r="B38" s="242"/>
      <c r="C38" s="71">
        <v>20.5627098520002</v>
      </c>
      <c r="D38" s="72">
        <v>23.0574226013063</v>
      </c>
      <c r="F38" s="242"/>
      <c r="G38" s="143">
        <v>5.4808465960000001</v>
      </c>
      <c r="H38" s="143"/>
      <c r="I38" s="6"/>
      <c r="J38" s="110"/>
      <c r="K38" s="347"/>
    </row>
    <row r="39" spans="2:11" ht="17" thickBot="1"/>
    <row r="40" spans="2:11" ht="17" thickBot="1">
      <c r="B40" s="197"/>
      <c r="C40" s="196" t="s">
        <v>76</v>
      </c>
      <c r="D40" s="195"/>
      <c r="F40" s="193"/>
      <c r="G40" s="194"/>
      <c r="H40" s="167" t="s">
        <v>205</v>
      </c>
      <c r="I40" s="194"/>
      <c r="J40" s="327"/>
      <c r="K40" s="328"/>
    </row>
    <row r="41" spans="2:11">
      <c r="B41" s="166"/>
      <c r="C41" s="65" t="s">
        <v>196</v>
      </c>
      <c r="D41" s="66" t="s">
        <v>77</v>
      </c>
      <c r="F41" s="61"/>
      <c r="G41" s="65" t="s">
        <v>196</v>
      </c>
      <c r="H41" s="65"/>
      <c r="I41" s="17"/>
      <c r="J41" s="109"/>
      <c r="K41" s="343"/>
    </row>
    <row r="42" spans="2:11">
      <c r="B42" s="62" t="s">
        <v>149</v>
      </c>
      <c r="C42" s="68">
        <v>23.467641539999999</v>
      </c>
      <c r="D42" s="69">
        <v>22.842234220000002</v>
      </c>
      <c r="F42" s="62" t="s">
        <v>149</v>
      </c>
      <c r="G42" s="142">
        <v>0.64464943900000005</v>
      </c>
      <c r="H42" s="142"/>
      <c r="I42" s="10"/>
      <c r="J42" s="107"/>
      <c r="K42" s="344"/>
    </row>
    <row r="43" spans="2:11">
      <c r="B43" s="62"/>
      <c r="C43" s="68">
        <v>23.55787763</v>
      </c>
      <c r="D43" s="69">
        <v>22.826222340000001</v>
      </c>
      <c r="F43" s="62"/>
      <c r="G43" s="142">
        <v>0.60556370800000003</v>
      </c>
      <c r="H43" s="142"/>
      <c r="I43" s="10"/>
      <c r="J43" s="107"/>
      <c r="K43" s="344"/>
    </row>
    <row r="44" spans="2:11">
      <c r="B44" s="146" t="s">
        <v>150</v>
      </c>
      <c r="C44" s="68">
        <v>22.89734893</v>
      </c>
      <c r="D44" s="69">
        <v>22.794790849999998</v>
      </c>
      <c r="F44" s="146" t="s">
        <v>150</v>
      </c>
      <c r="G44" s="142">
        <v>0.92366538600000003</v>
      </c>
      <c r="H44" s="142"/>
      <c r="I44" s="199"/>
      <c r="J44" s="136" t="s">
        <v>16</v>
      </c>
      <c r="K44" s="138" t="s">
        <v>49</v>
      </c>
    </row>
    <row r="45" spans="2:11">
      <c r="B45" s="62"/>
      <c r="C45" s="68">
        <v>22.935271019999998</v>
      </c>
      <c r="D45" s="69">
        <v>22.770791429999999</v>
      </c>
      <c r="F45" s="62"/>
      <c r="G45" s="142">
        <v>0.89970261399999996</v>
      </c>
      <c r="H45" s="142"/>
      <c r="I45" s="148" t="s">
        <v>149</v>
      </c>
      <c r="J45" s="278">
        <f>AVERAGE(G42:G43)</f>
        <v>0.6251065735000001</v>
      </c>
      <c r="K45" s="279">
        <f>STDEV(G42:G43)</f>
        <v>2.7637785437733268E-2</v>
      </c>
    </row>
    <row r="46" spans="2:11">
      <c r="B46" s="146" t="s">
        <v>151</v>
      </c>
      <c r="C46" s="68">
        <v>19.325176750000001</v>
      </c>
      <c r="D46" s="69">
        <v>22.742503760000002</v>
      </c>
      <c r="F46" s="146" t="s">
        <v>151</v>
      </c>
      <c r="G46" s="142">
        <v>11.452972949999999</v>
      </c>
      <c r="H46" s="142"/>
      <c r="I46" s="149" t="s">
        <v>150</v>
      </c>
      <c r="J46" s="278">
        <f>AVERAGE(G44:G45)</f>
        <v>0.91168399999999994</v>
      </c>
      <c r="K46" s="279">
        <f>STDEV(G44:G45)</f>
        <v>1.694423857722718E-2</v>
      </c>
    </row>
    <row r="47" spans="2:11">
      <c r="B47" s="62"/>
      <c r="C47" s="68">
        <v>19.581436920000002</v>
      </c>
      <c r="D47" s="69">
        <v>22.943150209999999</v>
      </c>
      <c r="F47" s="62"/>
      <c r="G47" s="142">
        <v>9.5890644389999995</v>
      </c>
      <c r="H47" s="142"/>
      <c r="I47" s="149" t="s">
        <v>151</v>
      </c>
      <c r="J47" s="278">
        <f>AVERAGE(G46:G47)</f>
        <v>10.5210186945</v>
      </c>
      <c r="K47" s="279">
        <f>STDEV(G46:G47)</f>
        <v>1.3179823476394206</v>
      </c>
    </row>
    <row r="48" spans="2:11">
      <c r="B48" s="146" t="s">
        <v>152</v>
      </c>
      <c r="C48" s="68">
        <v>20.699384510000002</v>
      </c>
      <c r="D48" s="69">
        <v>22.288827730000001</v>
      </c>
      <c r="F48" s="146" t="s">
        <v>152</v>
      </c>
      <c r="G48" s="142">
        <v>2.9789716319999999</v>
      </c>
      <c r="H48" s="142"/>
      <c r="I48" s="149" t="s">
        <v>152</v>
      </c>
      <c r="J48" s="278">
        <f>AVERAGE(G48:G49)</f>
        <v>2.939734686</v>
      </c>
      <c r="K48" s="279">
        <f>STDEV(G48:G49)</f>
        <v>5.5489421179300676E-2</v>
      </c>
    </row>
    <row r="49" spans="2:11">
      <c r="B49" s="62"/>
      <c r="C49" s="68">
        <v>20.737898399999999</v>
      </c>
      <c r="D49" s="69">
        <v>22.259570060000001</v>
      </c>
      <c r="F49" s="62"/>
      <c r="G49" s="142">
        <v>2.90049774</v>
      </c>
      <c r="H49" s="142"/>
      <c r="I49" s="148" t="s">
        <v>153</v>
      </c>
      <c r="J49" s="278">
        <f>AVERAGE(G50:G51)</f>
        <v>1.68198008</v>
      </c>
      <c r="K49" s="279">
        <f>STDEV(G50:G51)</f>
        <v>2.1802521783386597E-2</v>
      </c>
    </row>
    <row r="50" spans="2:11">
      <c r="B50" s="62" t="s">
        <v>153</v>
      </c>
      <c r="C50" s="68">
        <v>22.215829809999999</v>
      </c>
      <c r="D50" s="69">
        <v>22.903475490000002</v>
      </c>
      <c r="F50" s="62" t="s">
        <v>153</v>
      </c>
      <c r="G50" s="142">
        <v>1.6973967910000001</v>
      </c>
      <c r="H50" s="142"/>
      <c r="I50" s="149" t="s">
        <v>154</v>
      </c>
      <c r="J50" s="278">
        <f>AVERAGE(G52:G53)</f>
        <v>1.8600449489999999</v>
      </c>
      <c r="K50" s="279">
        <f>STDEV(G52:G53)</f>
        <v>0</v>
      </c>
    </row>
    <row r="51" spans="2:11">
      <c r="B51" s="62"/>
      <c r="C51" s="68">
        <v>22.242277489999999</v>
      </c>
      <c r="D51" s="69">
        <v>23.054831839999999</v>
      </c>
      <c r="F51" s="62"/>
      <c r="G51" s="142">
        <v>1.6665633689999999</v>
      </c>
      <c r="H51" s="142"/>
      <c r="I51" s="149" t="s">
        <v>155</v>
      </c>
      <c r="J51" s="278">
        <f>AVERAGE(G54:G55)</f>
        <v>7.9159503669999998</v>
      </c>
      <c r="K51" s="279">
        <f>STDEV(G54:G55)</f>
        <v>0.60582323688250006</v>
      </c>
    </row>
    <row r="52" spans="2:11">
      <c r="B52" s="146" t="s">
        <v>154</v>
      </c>
      <c r="C52" s="68">
        <v>22.06430173</v>
      </c>
      <c r="D52" s="69">
        <v>22.999281740000001</v>
      </c>
      <c r="F52" s="146" t="s">
        <v>154</v>
      </c>
      <c r="G52" s="142">
        <v>1.8600449489999999</v>
      </c>
      <c r="H52" s="142"/>
      <c r="I52" s="149" t="s">
        <v>156</v>
      </c>
      <c r="J52" s="278">
        <f>AVERAGE(G56:G57)</f>
        <v>7.4633500489999998</v>
      </c>
      <c r="K52" s="279">
        <f>STDEV(G56:G57)</f>
        <v>3.693552896802127E-2</v>
      </c>
    </row>
    <row r="53" spans="2:11">
      <c r="B53" s="62"/>
      <c r="C53" s="68">
        <v>22.06430173</v>
      </c>
      <c r="D53" s="69">
        <v>22.919996690000001</v>
      </c>
      <c r="F53" s="62"/>
      <c r="G53" s="142">
        <v>1.8600449489999999</v>
      </c>
      <c r="H53" s="142"/>
      <c r="I53" s="10"/>
      <c r="J53" s="107"/>
      <c r="K53" s="344"/>
    </row>
    <row r="54" spans="2:11">
      <c r="B54" s="146" t="s">
        <v>155</v>
      </c>
      <c r="C54" s="68">
        <v>19.096503070000001</v>
      </c>
      <c r="D54" s="69">
        <v>21.884688650000001</v>
      </c>
      <c r="F54" s="146" t="s">
        <v>155</v>
      </c>
      <c r="G54" s="142">
        <v>7.4875686479999999</v>
      </c>
      <c r="H54" s="142"/>
      <c r="I54" s="148"/>
      <c r="J54" s="345"/>
      <c r="K54" s="346"/>
    </row>
    <row r="55" spans="2:11">
      <c r="B55" s="62"/>
      <c r="C55" s="68">
        <v>18.940203820000001</v>
      </c>
      <c r="D55" s="69">
        <v>22.117312139999999</v>
      </c>
      <c r="F55" s="62"/>
      <c r="G55" s="142">
        <v>8.3443320859999996</v>
      </c>
      <c r="H55" s="142"/>
      <c r="I55" s="10"/>
      <c r="J55" s="107"/>
      <c r="K55" s="344"/>
    </row>
    <row r="56" spans="2:11">
      <c r="B56" s="146" t="s">
        <v>156</v>
      </c>
      <c r="C56" s="68">
        <v>19.158233289999998</v>
      </c>
      <c r="D56" s="69">
        <v>22.066433969999999</v>
      </c>
      <c r="F56" s="146" t="s">
        <v>156</v>
      </c>
      <c r="G56" s="142">
        <v>7.4894674119999998</v>
      </c>
      <c r="H56" s="142"/>
      <c r="I56" s="148"/>
      <c r="J56" s="345"/>
      <c r="K56" s="346"/>
    </row>
    <row r="57" spans="2:11" ht="17" thickBot="1">
      <c r="B57" s="242"/>
      <c r="C57" s="71">
        <v>19.168330510000001</v>
      </c>
      <c r="D57" s="72">
        <v>22.05975887</v>
      </c>
      <c r="F57" s="242"/>
      <c r="G57" s="143">
        <v>7.4372326859999998</v>
      </c>
      <c r="H57" s="143"/>
      <c r="I57" s="6"/>
      <c r="J57" s="110"/>
      <c r="K57" s="347"/>
    </row>
    <row r="58" spans="2:11" ht="17" thickBot="1"/>
    <row r="59" spans="2:11" ht="17" thickBot="1">
      <c r="B59" s="197"/>
      <c r="C59" s="196" t="s">
        <v>76</v>
      </c>
      <c r="D59" s="195"/>
      <c r="F59" s="193"/>
      <c r="G59" s="194"/>
      <c r="H59" s="167" t="s">
        <v>206</v>
      </c>
      <c r="I59" s="194"/>
      <c r="J59" s="327"/>
      <c r="K59" s="328"/>
    </row>
    <row r="60" spans="2:11">
      <c r="B60" s="166"/>
      <c r="C60" s="65" t="s">
        <v>197</v>
      </c>
      <c r="D60" s="66" t="s">
        <v>77</v>
      </c>
      <c r="F60" s="61"/>
      <c r="G60" s="65" t="s">
        <v>197</v>
      </c>
      <c r="H60" s="65"/>
      <c r="I60" s="17"/>
      <c r="J60" s="109"/>
      <c r="K60" s="343"/>
    </row>
    <row r="61" spans="2:11">
      <c r="B61" s="62" t="s">
        <v>149</v>
      </c>
      <c r="C61" s="68">
        <v>23.556309070000001</v>
      </c>
      <c r="D61" s="69">
        <v>24.274542189999998</v>
      </c>
      <c r="F61" s="62" t="s">
        <v>149</v>
      </c>
      <c r="G61" s="142">
        <v>1.4802390999999999</v>
      </c>
      <c r="H61" s="142"/>
      <c r="I61" s="10"/>
      <c r="J61" s="107"/>
      <c r="K61" s="344"/>
    </row>
    <row r="62" spans="2:11">
      <c r="B62" s="62"/>
      <c r="C62" s="68">
        <v>23.344809269999999</v>
      </c>
      <c r="D62" s="69">
        <v>23.969736409999999</v>
      </c>
      <c r="F62" s="62"/>
      <c r="G62" s="142">
        <v>1.713955948</v>
      </c>
      <c r="H62" s="142"/>
      <c r="I62" s="10"/>
      <c r="J62" s="107"/>
      <c r="K62" s="344"/>
    </row>
    <row r="63" spans="2:11">
      <c r="B63" s="146" t="s">
        <v>150</v>
      </c>
      <c r="C63" s="68">
        <v>23.040277598112802</v>
      </c>
      <c r="D63" s="69">
        <v>23.732363749573601</v>
      </c>
      <c r="F63" s="146" t="s">
        <v>150</v>
      </c>
      <c r="G63" s="142">
        <v>1.4462440839999999</v>
      </c>
      <c r="H63" s="142"/>
      <c r="I63" s="199"/>
      <c r="J63" s="136" t="s">
        <v>16</v>
      </c>
      <c r="K63" s="138" t="s">
        <v>49</v>
      </c>
    </row>
    <row r="64" spans="2:11">
      <c r="B64" s="62"/>
      <c r="C64" s="68">
        <v>23.026293182174001</v>
      </c>
      <c r="D64" s="69">
        <v>23.412813562871801</v>
      </c>
      <c r="F64" s="62"/>
      <c r="G64" s="142">
        <v>1.460331066</v>
      </c>
      <c r="H64" s="142"/>
      <c r="I64" s="148" t="s">
        <v>149</v>
      </c>
      <c r="J64" s="278">
        <f>AVERAGE(G61:G62)</f>
        <v>1.597097524</v>
      </c>
      <c r="K64" s="279">
        <f>STDEV(G61:G62)</f>
        <v>0.16526276809834561</v>
      </c>
    </row>
    <row r="65" spans="2:11">
      <c r="B65" s="146" t="s">
        <v>151</v>
      </c>
      <c r="C65" s="68">
        <v>21.771114399999998</v>
      </c>
      <c r="D65" s="69">
        <v>23.955893620000001</v>
      </c>
      <c r="F65" s="146" t="s">
        <v>151</v>
      </c>
      <c r="G65" s="142">
        <v>4.2864386799999998</v>
      </c>
      <c r="H65" s="142"/>
      <c r="I65" s="149" t="s">
        <v>150</v>
      </c>
      <c r="J65" s="278">
        <f>AVERAGE(G63:G64)</f>
        <v>1.4532875750000001</v>
      </c>
      <c r="K65" s="279">
        <f>STDEV(G63:G64)</f>
        <v>9.961000498652851E-3</v>
      </c>
    </row>
    <row r="66" spans="2:11">
      <c r="B66" s="62"/>
      <c r="C66" s="68">
        <v>21.578149889999999</v>
      </c>
      <c r="D66" s="69">
        <v>23.78589419</v>
      </c>
      <c r="F66" s="62"/>
      <c r="G66" s="142">
        <v>4.8998718400000003</v>
      </c>
      <c r="H66" s="142"/>
      <c r="I66" s="149" t="s">
        <v>151</v>
      </c>
      <c r="J66" s="278">
        <f>AVERAGE(G65:G66)</f>
        <v>4.5931552599999996</v>
      </c>
      <c r="K66" s="279">
        <f>STDEV(G65:G66)</f>
        <v>0.43376274724069269</v>
      </c>
    </row>
    <row r="67" spans="2:11">
      <c r="B67" s="146" t="s">
        <v>152</v>
      </c>
      <c r="C67" s="68">
        <v>22.1988306717085</v>
      </c>
      <c r="D67" s="69">
        <v>23.6391566705781</v>
      </c>
      <c r="F67" s="146" t="s">
        <v>152</v>
      </c>
      <c r="G67" s="142">
        <v>2.536110474</v>
      </c>
      <c r="H67" s="142"/>
      <c r="I67" s="149" t="s">
        <v>152</v>
      </c>
      <c r="J67" s="278">
        <f>AVERAGE(G67:G68)</f>
        <v>2.7284937490000001</v>
      </c>
      <c r="K67" s="279">
        <f>STDEV(G67:G68)</f>
        <v>0.27207103667875293</v>
      </c>
    </row>
    <row r="68" spans="2:11">
      <c r="B68" s="62"/>
      <c r="C68" s="68">
        <v>21.995046644424601</v>
      </c>
      <c r="D68" s="69">
        <v>23.443739855335298</v>
      </c>
      <c r="F68" s="62"/>
      <c r="G68" s="142">
        <v>2.9208770240000002</v>
      </c>
      <c r="H68" s="142"/>
      <c r="I68" s="148" t="s">
        <v>153</v>
      </c>
      <c r="J68" s="278">
        <f>AVERAGE(G69:G70)</f>
        <v>2.1823598925000001</v>
      </c>
      <c r="K68" s="279">
        <f>STDEV(G69:G70)</f>
        <v>4.0817499234794601E-2</v>
      </c>
    </row>
    <row r="69" spans="2:11">
      <c r="B69" s="62" t="s">
        <v>153</v>
      </c>
      <c r="C69" s="68">
        <v>23.006851009999998</v>
      </c>
      <c r="D69" s="69">
        <v>24.090294220000001</v>
      </c>
      <c r="F69" s="62" t="s">
        <v>153</v>
      </c>
      <c r="G69" s="142">
        <v>2.1534975620000001</v>
      </c>
      <c r="H69" s="142"/>
      <c r="I69" s="149" t="s">
        <v>154</v>
      </c>
      <c r="J69" s="278">
        <f>AVERAGE(G71:G72)</f>
        <v>2.4268890734999999</v>
      </c>
      <c r="K69" s="279">
        <f>STDEV(G71:G72)</f>
        <v>0.24771359313804903</v>
      </c>
    </row>
    <row r="70" spans="2:11">
      <c r="B70" s="62"/>
      <c r="C70" s="68">
        <v>22.96868868</v>
      </c>
      <c r="D70" s="69">
        <v>24.13677118</v>
      </c>
      <c r="F70" s="62"/>
      <c r="G70" s="142">
        <v>2.211222223</v>
      </c>
      <c r="H70" s="142"/>
      <c r="I70" s="149" t="s">
        <v>155</v>
      </c>
      <c r="J70" s="278">
        <f>AVERAGE(G73:G74)</f>
        <v>3.266133661</v>
      </c>
      <c r="K70" s="279">
        <f>STDEV(G73:G74)</f>
        <v>0.17045480853365191</v>
      </c>
    </row>
    <row r="71" spans="2:11">
      <c r="B71" s="146" t="s">
        <v>154</v>
      </c>
      <c r="C71" s="68">
        <v>22.3021806826745</v>
      </c>
      <c r="D71" s="69">
        <v>23.620264553616799</v>
      </c>
      <c r="F71" s="146" t="s">
        <v>154</v>
      </c>
      <c r="G71" s="142">
        <v>2.6020490349999998</v>
      </c>
      <c r="H71" s="142"/>
      <c r="I71" s="149" t="s">
        <v>156</v>
      </c>
      <c r="J71" s="278">
        <f>AVERAGE(G75:G76)</f>
        <v>3.2429813594999999</v>
      </c>
      <c r="K71" s="279">
        <f>STDEV(G75:G76)</f>
        <v>0.34168532381286754</v>
      </c>
    </row>
    <row r="72" spans="2:11">
      <c r="B72" s="62"/>
      <c r="C72" s="68">
        <v>22.510795553404702</v>
      </c>
      <c r="D72" s="69">
        <v>23.743393110577401</v>
      </c>
      <c r="F72" s="62"/>
      <c r="G72" s="142">
        <v>2.251729112</v>
      </c>
      <c r="H72" s="142"/>
      <c r="I72" s="10"/>
      <c r="J72" s="107"/>
      <c r="K72" s="344"/>
    </row>
    <row r="73" spans="2:11">
      <c r="B73" s="146" t="s">
        <v>155</v>
      </c>
      <c r="C73" s="68">
        <v>21.428326330000001</v>
      </c>
      <c r="D73" s="69">
        <v>23.070680429999999</v>
      </c>
      <c r="F73" s="146" t="s">
        <v>155</v>
      </c>
      <c r="G73" s="142">
        <v>3.1456039100000002</v>
      </c>
      <c r="H73" s="142"/>
      <c r="I73" s="148"/>
      <c r="J73" s="345"/>
      <c r="K73" s="346"/>
    </row>
    <row r="74" spans="2:11">
      <c r="B74" s="62"/>
      <c r="C74" s="68">
        <v>21.321798739999998</v>
      </c>
      <c r="D74" s="69">
        <v>23.092646269999999</v>
      </c>
      <c r="F74" s="62"/>
      <c r="G74" s="142">
        <v>3.3866634119999999</v>
      </c>
      <c r="H74" s="142"/>
      <c r="I74" s="10"/>
      <c r="J74" s="107"/>
      <c r="K74" s="344"/>
    </row>
    <row r="75" spans="2:11">
      <c r="B75" s="146" t="s">
        <v>156</v>
      </c>
      <c r="C75" s="68">
        <v>21.216119951575902</v>
      </c>
      <c r="D75" s="69">
        <v>22.976794613937201</v>
      </c>
      <c r="F75" s="146" t="s">
        <v>156</v>
      </c>
      <c r="G75" s="142">
        <v>3.484589369</v>
      </c>
      <c r="H75" s="142"/>
      <c r="I75" s="148"/>
      <c r="J75" s="345"/>
      <c r="K75" s="346"/>
    </row>
    <row r="76" spans="2:11" ht="17" thickBot="1">
      <c r="B76" s="242"/>
      <c r="C76" s="71">
        <v>21.431485816465202</v>
      </c>
      <c r="D76" s="72">
        <v>23.0574226013063</v>
      </c>
      <c r="F76" s="242"/>
      <c r="G76" s="143">
        <v>3.0013733500000002</v>
      </c>
      <c r="H76" s="143"/>
      <c r="I76" s="6"/>
      <c r="J76" s="110"/>
      <c r="K76" s="347"/>
    </row>
    <row r="77" spans="2:11" ht="17" thickBot="1"/>
    <row r="78" spans="2:11" ht="17" thickBot="1">
      <c r="B78" s="197"/>
      <c r="C78" s="198" t="s">
        <v>76</v>
      </c>
      <c r="D78" s="195"/>
      <c r="F78" s="193"/>
      <c r="G78" s="194"/>
      <c r="H78" s="327" t="s">
        <v>171</v>
      </c>
      <c r="I78" s="194"/>
      <c r="J78" s="327"/>
      <c r="K78" s="328"/>
    </row>
    <row r="79" spans="2:11">
      <c r="B79" s="326"/>
      <c r="C79" s="65" t="s">
        <v>148</v>
      </c>
      <c r="D79" s="66" t="s">
        <v>77</v>
      </c>
      <c r="F79" s="61"/>
      <c r="G79" s="65" t="s">
        <v>148</v>
      </c>
      <c r="H79" s="65"/>
      <c r="I79" s="17"/>
      <c r="J79" s="109"/>
      <c r="K79" s="343"/>
    </row>
    <row r="80" spans="2:11">
      <c r="B80" s="62" t="s">
        <v>149</v>
      </c>
      <c r="C80" s="68">
        <v>24.550586978175481</v>
      </c>
      <c r="D80" s="69">
        <v>25.920870860000001</v>
      </c>
      <c r="F80" s="62" t="s">
        <v>149</v>
      </c>
      <c r="G80" s="142">
        <v>2.37150470686904</v>
      </c>
      <c r="H80" s="142"/>
      <c r="I80" s="10"/>
      <c r="J80" s="107"/>
      <c r="K80" s="344"/>
    </row>
    <row r="81" spans="2:11">
      <c r="B81" s="62"/>
      <c r="C81" s="68">
        <v>24.418603758175479</v>
      </c>
      <c r="D81" s="69">
        <v>25.689292510000001</v>
      </c>
      <c r="F81" s="62"/>
      <c r="G81" s="142">
        <v>2.5986925363793349</v>
      </c>
      <c r="H81" s="142"/>
      <c r="I81" s="10"/>
      <c r="J81" s="107"/>
      <c r="K81" s="344"/>
    </row>
    <row r="82" spans="2:11">
      <c r="B82" s="62"/>
      <c r="C82" s="68">
        <v>24.40577412577548</v>
      </c>
      <c r="D82" s="69">
        <v>25.77900576</v>
      </c>
      <c r="F82" s="62"/>
      <c r="G82" s="142">
        <v>2.6219053110808859</v>
      </c>
      <c r="H82" s="142"/>
      <c r="I82" s="10"/>
      <c r="J82" s="107"/>
      <c r="K82" s="344"/>
    </row>
    <row r="83" spans="2:11">
      <c r="B83" s="146" t="s">
        <v>150</v>
      </c>
      <c r="C83" s="68">
        <v>21.411942617547759</v>
      </c>
      <c r="D83" s="69">
        <v>25.027235380455998</v>
      </c>
      <c r="F83" s="146" t="s">
        <v>150</v>
      </c>
      <c r="G83" s="142">
        <v>10.818720784089487</v>
      </c>
      <c r="H83" s="142"/>
      <c r="I83" s="199"/>
      <c r="J83" s="136" t="s">
        <v>16</v>
      </c>
      <c r="K83" s="138" t="s">
        <v>49</v>
      </c>
    </row>
    <row r="84" spans="2:11">
      <c r="B84" s="62"/>
      <c r="C84" s="68">
        <v>21.836687654674257</v>
      </c>
      <c r="D84" s="69">
        <v>24.5695043537239</v>
      </c>
      <c r="F84" s="62"/>
      <c r="G84" s="142">
        <v>8.0596264920587419</v>
      </c>
      <c r="H84" s="142"/>
      <c r="I84" s="148" t="s">
        <v>149</v>
      </c>
      <c r="J84" s="278">
        <f>AVERAGE(G80:G82)</f>
        <v>2.5307008514430867</v>
      </c>
      <c r="K84" s="279">
        <f>STDEV(G80:G82)</f>
        <v>0.13835558377877952</v>
      </c>
    </row>
    <row r="85" spans="2:11">
      <c r="B85" s="62"/>
      <c r="C85" s="68">
        <v>21.880272838474259</v>
      </c>
      <c r="D85" s="69">
        <v>24.945462173941099</v>
      </c>
      <c r="F85" s="62"/>
      <c r="G85" s="142">
        <v>7.8197787963389915</v>
      </c>
      <c r="H85" s="142"/>
      <c r="I85" s="149" t="s">
        <v>150</v>
      </c>
      <c r="J85" s="278">
        <f>AVERAGE(G83:G85)</f>
        <v>8.8993753574957406</v>
      </c>
      <c r="K85" s="279">
        <f>STDEV(G83:G85)</f>
        <v>1.6665223908562674</v>
      </c>
    </row>
    <row r="86" spans="2:11">
      <c r="B86" s="146" t="s">
        <v>151</v>
      </c>
      <c r="C86" s="68">
        <v>16.228797761785344</v>
      </c>
      <c r="D86" s="69">
        <v>25.375382630000001</v>
      </c>
      <c r="F86" s="146" t="s">
        <v>151</v>
      </c>
      <c r="G86" s="142">
        <v>531.06457316777335</v>
      </c>
      <c r="H86" s="142"/>
      <c r="I86" s="149" t="s">
        <v>151</v>
      </c>
      <c r="J86" s="278">
        <f>AVERAGE(G86:G88)</f>
        <v>538.2914224675859</v>
      </c>
      <c r="K86" s="279">
        <f>STDEV(G86:G88)</f>
        <v>28.003845316013873</v>
      </c>
    </row>
    <row r="87" spans="2:11">
      <c r="B87" s="62"/>
      <c r="C87" s="68">
        <v>16.128748487787345</v>
      </c>
      <c r="D87" s="69">
        <v>25.144460630000001</v>
      </c>
      <c r="F87" s="62"/>
      <c r="G87" s="142">
        <v>569.20035662696239</v>
      </c>
      <c r="H87" s="142"/>
      <c r="I87" s="149" t="s">
        <v>152</v>
      </c>
      <c r="J87" s="278">
        <f>AVERAGE(G89:G91)</f>
        <v>468.04547704224183</v>
      </c>
      <c r="K87" s="279">
        <f>STDEV(G89:G91)</f>
        <v>23.963104042467272</v>
      </c>
    </row>
    <row r="88" spans="2:11">
      <c r="B88" s="62"/>
      <c r="C88" s="68">
        <v>16.274207418487347</v>
      </c>
      <c r="D88" s="69">
        <v>25.32478047</v>
      </c>
      <c r="F88" s="62"/>
      <c r="G88" s="142">
        <v>514.60933760802186</v>
      </c>
      <c r="H88" s="142"/>
      <c r="I88" s="148" t="s">
        <v>153</v>
      </c>
      <c r="J88" s="278">
        <f>AVERAGE(G92:G94)</f>
        <v>10.421730769416447</v>
      </c>
      <c r="K88" s="279">
        <f>STDEV(G92:G94)</f>
        <v>0.72712363173871675</v>
      </c>
    </row>
    <row r="89" spans="2:11">
      <c r="B89" s="146" t="s">
        <v>152</v>
      </c>
      <c r="C89" s="68">
        <v>16.243558517265889</v>
      </c>
      <c r="D89" s="69">
        <v>25.023607079713798</v>
      </c>
      <c r="F89" s="146" t="s">
        <v>152</v>
      </c>
      <c r="G89" s="142">
        <v>440.96227195222838</v>
      </c>
      <c r="H89" s="142"/>
      <c r="I89" s="149" t="s">
        <v>154</v>
      </c>
      <c r="J89" s="278">
        <f>AVERAGE(G95:G97)</f>
        <v>32.56103721287338</v>
      </c>
      <c r="K89" s="279">
        <f>STDEV(G95:G97)</f>
        <v>0.22097838370007675</v>
      </c>
    </row>
    <row r="90" spans="2:11">
      <c r="B90" s="62"/>
      <c r="C90" s="68">
        <v>16.131200641202987</v>
      </c>
      <c r="D90" s="69">
        <v>25.035240570349401</v>
      </c>
      <c r="F90" s="62"/>
      <c r="G90" s="142">
        <v>476.67735893436907</v>
      </c>
      <c r="H90" s="142"/>
      <c r="I90" s="149" t="s">
        <v>155</v>
      </c>
      <c r="J90" s="278">
        <f>AVERAGE(G98:G100)</f>
        <v>686.96210848289365</v>
      </c>
      <c r="K90" s="279">
        <f>STDEV(G98:G100)</f>
        <v>37.308161512489725</v>
      </c>
    </row>
    <row r="91" spans="2:11">
      <c r="B91" s="62"/>
      <c r="C91" s="68">
        <v>16.101783427356189</v>
      </c>
      <c r="D91" s="69">
        <v>25.025362149999999</v>
      </c>
      <c r="F91" s="62"/>
      <c r="G91" s="142">
        <v>486.49680024012815</v>
      </c>
      <c r="H91" s="142"/>
      <c r="I91" s="149" t="s">
        <v>156</v>
      </c>
      <c r="J91" s="278">
        <f>AVERAGE(G101:G103)</f>
        <v>418.67465964316085</v>
      </c>
      <c r="K91" s="279">
        <f>STDEV(G101:G103)</f>
        <v>11.443900725736663</v>
      </c>
    </row>
    <row r="92" spans="2:11">
      <c r="B92" s="62" t="s">
        <v>153</v>
      </c>
      <c r="C92" s="68">
        <v>22.129234999975207</v>
      </c>
      <c r="D92" s="69">
        <v>25.647573380000001</v>
      </c>
      <c r="F92" s="62" t="s">
        <v>153</v>
      </c>
      <c r="G92" s="142">
        <v>10.167583239265289</v>
      </c>
      <c r="H92" s="142"/>
      <c r="I92" s="10"/>
      <c r="J92" s="107"/>
      <c r="K92" s="344"/>
    </row>
    <row r="93" spans="2:11">
      <c r="B93" s="62"/>
      <c r="C93" s="68">
        <v>21.984336633781908</v>
      </c>
      <c r="D93" s="69">
        <v>25.354503749999999</v>
      </c>
      <c r="F93" s="62"/>
      <c r="G93" s="142">
        <v>11.241816475602317</v>
      </c>
      <c r="H93" s="142"/>
      <c r="I93" s="148"/>
      <c r="J93" s="345"/>
      <c r="K93" s="346"/>
    </row>
    <row r="94" spans="2:11">
      <c r="B94" s="62"/>
      <c r="C94" s="68">
        <v>22.174168000581908</v>
      </c>
      <c r="D94" s="69">
        <v>25.423342559999998</v>
      </c>
      <c r="F94" s="62"/>
      <c r="G94" s="142">
        <v>9.8557925933817394</v>
      </c>
      <c r="H94" s="142"/>
      <c r="I94" s="148"/>
      <c r="J94" s="345"/>
      <c r="K94" s="346"/>
    </row>
    <row r="95" spans="2:11">
      <c r="B95" s="146" t="s">
        <v>154</v>
      </c>
      <c r="C95" s="68">
        <v>20.190847793247137</v>
      </c>
      <c r="D95" s="69">
        <v>25.281660307532299</v>
      </c>
      <c r="F95" s="146" t="s">
        <v>154</v>
      </c>
      <c r="G95" s="142">
        <v>32.3414331667827</v>
      </c>
      <c r="H95" s="142"/>
      <c r="I95" s="10"/>
      <c r="J95" s="107"/>
      <c r="K95" s="344"/>
    </row>
    <row r="96" spans="2:11">
      <c r="B96" s="62"/>
      <c r="C96" s="68">
        <v>20.18120542425374</v>
      </c>
      <c r="D96" s="69">
        <v>25.144423000782499</v>
      </c>
      <c r="F96" s="62"/>
      <c r="G96" s="142">
        <v>32.558313713177661</v>
      </c>
      <c r="H96" s="142"/>
      <c r="I96" s="148"/>
      <c r="J96" s="345"/>
      <c r="K96" s="346"/>
    </row>
    <row r="97" spans="2:11">
      <c r="B97" s="62"/>
      <c r="C97" s="68">
        <v>20.171267469835641</v>
      </c>
      <c r="D97" s="69">
        <v>25.192395189999999</v>
      </c>
      <c r="F97" s="62"/>
      <c r="G97" s="142">
        <v>32.783364758659786</v>
      </c>
      <c r="H97" s="142"/>
      <c r="I97" s="148"/>
      <c r="J97" s="345"/>
      <c r="K97" s="346"/>
    </row>
    <row r="98" spans="2:11">
      <c r="B98" s="146" t="s">
        <v>155</v>
      </c>
      <c r="C98" s="68">
        <v>14.87954782038843</v>
      </c>
      <c r="D98" s="69">
        <v>24.315923829999999</v>
      </c>
      <c r="F98" s="146" t="s">
        <v>155</v>
      </c>
      <c r="G98" s="142">
        <v>698.01313578105771</v>
      </c>
      <c r="H98" s="142"/>
      <c r="I98" s="10"/>
      <c r="J98" s="107"/>
      <c r="K98" s="344"/>
    </row>
    <row r="99" spans="2:11">
      <c r="B99" s="62"/>
      <c r="C99" s="68">
        <v>14.99266017260963</v>
      </c>
      <c r="D99" s="69">
        <v>24.337862269999999</v>
      </c>
      <c r="F99" s="62"/>
      <c r="G99" s="142">
        <v>645.37685256929387</v>
      </c>
      <c r="H99" s="142"/>
      <c r="I99" s="148"/>
      <c r="J99" s="345"/>
      <c r="K99" s="346"/>
    </row>
    <row r="100" spans="2:11">
      <c r="B100" s="62"/>
      <c r="C100" s="68">
        <v>14.839830540209629</v>
      </c>
      <c r="D100" s="69">
        <v>24.32618849</v>
      </c>
      <c r="F100" s="62"/>
      <c r="G100" s="142">
        <v>717.49633709832926</v>
      </c>
      <c r="H100" s="142"/>
      <c r="I100" s="148"/>
      <c r="J100" s="345"/>
      <c r="K100" s="346"/>
    </row>
    <row r="101" spans="2:11">
      <c r="B101" s="146" t="s">
        <v>156</v>
      </c>
      <c r="C101" s="68">
        <v>15.494634208564314</v>
      </c>
      <c r="D101" s="69">
        <v>24.356910208406202</v>
      </c>
      <c r="F101" s="146" t="s">
        <v>156</v>
      </c>
      <c r="G101" s="142">
        <v>431.75729554783868</v>
      </c>
      <c r="H101" s="142"/>
      <c r="I101" s="10"/>
      <c r="J101" s="107"/>
      <c r="K101" s="344"/>
    </row>
    <row r="102" spans="2:11">
      <c r="B102" s="146"/>
      <c r="C102" s="68">
        <v>15.567395138567516</v>
      </c>
      <c r="D102" s="69">
        <v>24.184554330319799</v>
      </c>
      <c r="F102" s="146"/>
      <c r="G102" s="142">
        <v>410.52202478848938</v>
      </c>
      <c r="H102" s="142"/>
      <c r="I102" s="149"/>
      <c r="J102" s="345"/>
      <c r="K102" s="346"/>
    </row>
    <row r="103" spans="2:11" ht="17" thickBot="1">
      <c r="B103" s="329"/>
      <c r="C103" s="71">
        <v>15.556114077251415</v>
      </c>
      <c r="D103" s="72">
        <v>24.204668323277598</v>
      </c>
      <c r="F103" s="63"/>
      <c r="G103" s="143">
        <v>413.74465859315461</v>
      </c>
      <c r="H103" s="143"/>
      <c r="I103" s="140"/>
      <c r="J103" s="349"/>
      <c r="K103" s="350"/>
    </row>
    <row r="104" spans="2:11" ht="17" thickBot="1"/>
    <row r="105" spans="2:11" ht="17" thickBot="1">
      <c r="B105" s="197"/>
      <c r="C105" s="196" t="s">
        <v>76</v>
      </c>
      <c r="D105" s="195"/>
      <c r="F105" s="193"/>
      <c r="G105" s="194"/>
      <c r="H105" s="167" t="s">
        <v>207</v>
      </c>
      <c r="I105" s="194"/>
      <c r="J105" s="327"/>
      <c r="K105" s="328"/>
    </row>
    <row r="106" spans="2:11">
      <c r="B106" s="166"/>
      <c r="C106" s="65" t="s">
        <v>78</v>
      </c>
      <c r="D106" s="66" t="s">
        <v>77</v>
      </c>
      <c r="F106" s="61"/>
      <c r="G106" s="65" t="s">
        <v>78</v>
      </c>
      <c r="H106" s="65"/>
      <c r="I106" s="17"/>
      <c r="J106" s="109"/>
      <c r="K106" s="343"/>
    </row>
    <row r="107" spans="2:11">
      <c r="B107" s="62" t="s">
        <v>149</v>
      </c>
      <c r="C107" s="68">
        <v>21.199303395468199</v>
      </c>
      <c r="D107" s="69">
        <v>22.802373705224401</v>
      </c>
      <c r="F107" s="62" t="s">
        <v>149</v>
      </c>
      <c r="G107" s="142">
        <v>2.8587926889999999</v>
      </c>
      <c r="H107" s="142"/>
      <c r="I107" s="10"/>
      <c r="J107" s="107"/>
      <c r="K107" s="344"/>
    </row>
    <row r="108" spans="2:11">
      <c r="B108" s="62"/>
      <c r="C108" s="68">
        <v>21.508450888972099</v>
      </c>
      <c r="D108" s="69">
        <v>22.627045093040699</v>
      </c>
      <c r="F108" s="62"/>
      <c r="G108" s="142">
        <v>2.3073846229999999</v>
      </c>
      <c r="H108" s="142"/>
      <c r="I108" s="10"/>
      <c r="J108" s="107"/>
      <c r="K108" s="344"/>
    </row>
    <row r="109" spans="2:11">
      <c r="B109" s="146" t="s">
        <v>150</v>
      </c>
      <c r="C109" s="68">
        <v>22.0255979390029</v>
      </c>
      <c r="D109" s="69">
        <v>23.0626116799648</v>
      </c>
      <c r="F109" s="146" t="s">
        <v>150</v>
      </c>
      <c r="G109" s="142">
        <v>1.6315394000000001</v>
      </c>
      <c r="H109" s="142"/>
      <c r="I109" s="199"/>
      <c r="J109" s="136" t="s">
        <v>16</v>
      </c>
      <c r="K109" s="138" t="s">
        <v>49</v>
      </c>
    </row>
    <row r="110" spans="2:11">
      <c r="B110" s="62"/>
      <c r="C110" s="68">
        <v>22.038658777848099</v>
      </c>
      <c r="D110" s="69">
        <v>22.401051853314101</v>
      </c>
      <c r="F110" s="62"/>
      <c r="G110" s="142">
        <v>1.616835595</v>
      </c>
      <c r="H110" s="142"/>
      <c r="I110" s="148" t="s">
        <v>149</v>
      </c>
      <c r="J110" s="278">
        <f>AVERAGE(G107:G108)</f>
        <v>2.5830886560000001</v>
      </c>
      <c r="K110" s="279">
        <f>STDEV(G107:G108)</f>
        <v>0.38990438266955824</v>
      </c>
    </row>
    <row r="111" spans="2:11">
      <c r="B111" s="146" t="s">
        <v>151</v>
      </c>
      <c r="C111" s="68">
        <v>20.024289752078499</v>
      </c>
      <c r="D111" s="69">
        <v>22.3633772918527</v>
      </c>
      <c r="F111" s="146" t="s">
        <v>151</v>
      </c>
      <c r="G111" s="142">
        <v>5.0663773040000004</v>
      </c>
      <c r="H111" s="142"/>
      <c r="I111" s="149" t="s">
        <v>150</v>
      </c>
      <c r="J111" s="278">
        <f>AVERAGE(G109:G110)</f>
        <v>1.6241874974999999</v>
      </c>
      <c r="K111" s="279">
        <f>STDEV(G109:G110)</f>
        <v>1.0397160224744751E-2</v>
      </c>
    </row>
    <row r="112" spans="2:11">
      <c r="B112" s="62"/>
      <c r="C112" s="68">
        <v>19.8524250721679</v>
      </c>
      <c r="D112" s="69">
        <v>22.367111255837401</v>
      </c>
      <c r="F112" s="62"/>
      <c r="G112" s="142">
        <v>5.7073427350000001</v>
      </c>
      <c r="H112" s="142"/>
      <c r="I112" s="149" t="s">
        <v>151</v>
      </c>
      <c r="J112" s="278">
        <f>AVERAGE(G111:G112)</f>
        <v>5.3868600195000003</v>
      </c>
      <c r="K112" s="279">
        <f>STDEV(G111:G112)</f>
        <v>0.45323100276625788</v>
      </c>
    </row>
    <row r="113" spans="2:11">
      <c r="B113" s="146" t="s">
        <v>152</v>
      </c>
      <c r="C113" s="68">
        <v>21.643253414927901</v>
      </c>
      <c r="D113" s="69">
        <v>22.4052048314914</v>
      </c>
      <c r="F113" s="146" t="s">
        <v>152</v>
      </c>
      <c r="G113" s="142">
        <v>1.5815304539999999</v>
      </c>
      <c r="H113" s="142"/>
      <c r="I113" s="149" t="s">
        <v>152</v>
      </c>
      <c r="J113" s="278">
        <f>AVERAGE(G113:G114)</f>
        <v>1.3262117</v>
      </c>
      <c r="K113" s="279">
        <f>STDEV(G113:G114)</f>
        <v>0.36107524463500029</v>
      </c>
    </row>
    <row r="114" spans="2:11">
      <c r="B114" s="62"/>
      <c r="C114" s="68">
        <v>22.2057604871808</v>
      </c>
      <c r="D114" s="69">
        <v>22.203944672373801</v>
      </c>
      <c r="F114" s="62"/>
      <c r="G114" s="142">
        <v>1.0708929460000001</v>
      </c>
      <c r="H114" s="142"/>
      <c r="I114" s="148" t="s">
        <v>153</v>
      </c>
      <c r="J114" s="278">
        <f>AVERAGE(G115:G116)</f>
        <v>2.2526092135</v>
      </c>
      <c r="K114" s="279">
        <f>STDEV(G115:G116)</f>
        <v>3.3486681403714261E-2</v>
      </c>
    </row>
    <row r="115" spans="2:11">
      <c r="B115" s="62" t="s">
        <v>153</v>
      </c>
      <c r="C115" s="68">
        <v>21.253589058990901</v>
      </c>
      <c r="D115" s="69">
        <v>22.341903075161099</v>
      </c>
      <c r="F115" s="62" t="s">
        <v>153</v>
      </c>
      <c r="G115" s="142">
        <v>2.2289305540000002</v>
      </c>
      <c r="H115" s="142"/>
      <c r="I115" s="149" t="s">
        <v>154</v>
      </c>
      <c r="J115" s="278">
        <f>AVERAGE(G117:G118)</f>
        <v>3.6596847815000002</v>
      </c>
      <c r="K115" s="279">
        <f>STDEV(G117:G118)</f>
        <v>0.60208203884793932</v>
      </c>
    </row>
    <row r="116" spans="2:11">
      <c r="B116" s="62"/>
      <c r="C116" s="68">
        <v>21.223257705419201</v>
      </c>
      <c r="D116" s="69">
        <v>22.4779783778548</v>
      </c>
      <c r="F116" s="62"/>
      <c r="G116" s="142">
        <v>2.2762878729999998</v>
      </c>
      <c r="H116" s="142"/>
      <c r="I116" s="149" t="s">
        <v>155</v>
      </c>
      <c r="J116" s="278">
        <f>AVERAGE(G119:G120)</f>
        <v>6.6438090604999998</v>
      </c>
      <c r="K116" s="279">
        <f>STDEV(G119:G120)</f>
        <v>0.15203240636386808</v>
      </c>
    </row>
    <row r="117" spans="2:11">
      <c r="B117" s="146" t="s">
        <v>154</v>
      </c>
      <c r="C117" s="68">
        <v>20.321426304860399</v>
      </c>
      <c r="D117" s="69">
        <v>22.208047590448601</v>
      </c>
      <c r="F117" s="146" t="s">
        <v>154</v>
      </c>
      <c r="G117" s="142">
        <v>4.0854210740000001</v>
      </c>
      <c r="H117" s="142"/>
      <c r="I117" s="149" t="s">
        <v>156</v>
      </c>
      <c r="J117" s="278">
        <f>AVERAGE(G121:G122)</f>
        <v>4.6961132909999996</v>
      </c>
      <c r="K117" s="279">
        <f>STDEV(G121:G122)</f>
        <v>0.8553147107218072</v>
      </c>
    </row>
    <row r="118" spans="2:11">
      <c r="B118" s="62"/>
      <c r="C118" s="68">
        <v>20.658614386122899</v>
      </c>
      <c r="D118" s="69">
        <v>22.495774581079399</v>
      </c>
      <c r="F118" s="62"/>
      <c r="G118" s="142">
        <v>3.2339484889999999</v>
      </c>
      <c r="H118" s="142"/>
      <c r="I118" s="10"/>
      <c r="J118" s="107"/>
      <c r="K118" s="344"/>
    </row>
    <row r="119" spans="2:11">
      <c r="B119" s="146" t="s">
        <v>155</v>
      </c>
      <c r="C119" s="68">
        <v>19.402729339051401</v>
      </c>
      <c r="D119" s="69">
        <v>22.094878599469801</v>
      </c>
      <c r="F119" s="146" t="s">
        <v>155</v>
      </c>
      <c r="G119" s="142">
        <v>6.5363059149999998</v>
      </c>
      <c r="H119" s="142"/>
      <c r="I119" s="148"/>
      <c r="J119" s="345"/>
      <c r="K119" s="346"/>
    </row>
    <row r="120" spans="2:11">
      <c r="B120" s="62"/>
      <c r="C120" s="68">
        <v>19.356036909662102</v>
      </c>
      <c r="D120" s="69">
        <v>22.127531092185301</v>
      </c>
      <c r="F120" s="62"/>
      <c r="G120" s="142">
        <v>6.7513122059999997</v>
      </c>
      <c r="H120" s="142"/>
      <c r="I120" s="10"/>
      <c r="J120" s="107"/>
      <c r="K120" s="344"/>
    </row>
    <row r="121" spans="2:11">
      <c r="B121" s="146" t="s">
        <v>156</v>
      </c>
      <c r="C121" s="68">
        <v>19.306639349589499</v>
      </c>
      <c r="D121" s="69">
        <v>21.632812815522001</v>
      </c>
      <c r="F121" s="146" t="s">
        <v>156</v>
      </c>
      <c r="G121" s="142">
        <v>5.3009121229999998</v>
      </c>
      <c r="H121" s="142"/>
      <c r="I121" s="148"/>
      <c r="J121" s="345"/>
      <c r="K121" s="346"/>
    </row>
    <row r="122" spans="2:11" ht="17" thickBot="1">
      <c r="B122" s="242"/>
      <c r="C122" s="71">
        <v>19.680315546639999</v>
      </c>
      <c r="D122" s="72">
        <v>21.792947132024999</v>
      </c>
      <c r="F122" s="242"/>
      <c r="G122" s="143">
        <v>4.0913144590000003</v>
      </c>
      <c r="H122" s="143"/>
      <c r="I122" s="6"/>
      <c r="J122" s="110"/>
      <c r="K122" s="347"/>
    </row>
    <row r="123" spans="2:11" ht="17" thickBot="1"/>
    <row r="124" spans="2:11" ht="17" thickBot="1">
      <c r="B124" s="197"/>
      <c r="C124" s="196" t="s">
        <v>76</v>
      </c>
      <c r="D124" s="195"/>
      <c r="F124" s="193"/>
      <c r="G124" s="194"/>
      <c r="H124" s="167" t="s">
        <v>208</v>
      </c>
      <c r="I124" s="194"/>
      <c r="J124" s="327"/>
      <c r="K124" s="328"/>
    </row>
    <row r="125" spans="2:11">
      <c r="B125" s="166"/>
      <c r="C125" s="65" t="s">
        <v>79</v>
      </c>
      <c r="D125" s="66" t="s">
        <v>77</v>
      </c>
      <c r="F125" s="61"/>
      <c r="G125" s="65" t="s">
        <v>79</v>
      </c>
      <c r="H125" s="65"/>
      <c r="I125" s="17"/>
      <c r="J125" s="109"/>
      <c r="K125" s="343"/>
    </row>
    <row r="126" spans="2:11">
      <c r="B126" s="62" t="s">
        <v>149</v>
      </c>
      <c r="C126" s="68">
        <v>21.109860306811498</v>
      </c>
      <c r="D126" s="69">
        <v>22.802373705224401</v>
      </c>
      <c r="F126" s="62" t="s">
        <v>149</v>
      </c>
      <c r="G126" s="142">
        <v>3.0416393309999998</v>
      </c>
      <c r="H126" s="142"/>
      <c r="I126" s="10"/>
      <c r="J126" s="107"/>
      <c r="K126" s="344"/>
    </row>
    <row r="127" spans="2:11">
      <c r="B127" s="62"/>
      <c r="C127" s="68">
        <v>20.702518411142702</v>
      </c>
      <c r="D127" s="69">
        <v>22.627045093040699</v>
      </c>
      <c r="F127" s="62"/>
      <c r="G127" s="142">
        <v>4.0339438090000002</v>
      </c>
      <c r="H127" s="142"/>
      <c r="I127" s="10"/>
      <c r="J127" s="107"/>
      <c r="K127" s="344"/>
    </row>
    <row r="128" spans="2:11">
      <c r="B128" s="146" t="s">
        <v>150</v>
      </c>
      <c r="C128" s="68">
        <v>21.3997416315474</v>
      </c>
      <c r="D128" s="69">
        <v>23.0626116799648</v>
      </c>
      <c r="F128" s="146" t="s">
        <v>150</v>
      </c>
      <c r="G128" s="142">
        <v>2.5176716379999999</v>
      </c>
      <c r="H128" s="142"/>
      <c r="I128" s="199"/>
      <c r="J128" s="136" t="s">
        <v>16</v>
      </c>
      <c r="K128" s="138" t="s">
        <v>49</v>
      </c>
    </row>
    <row r="129" spans="2:11">
      <c r="B129" s="62"/>
      <c r="C129" s="68">
        <v>21.4672985306192</v>
      </c>
      <c r="D129" s="69">
        <v>22.401051853314101</v>
      </c>
      <c r="F129" s="62"/>
      <c r="G129" s="142">
        <v>2.4024946790000001</v>
      </c>
      <c r="H129" s="142"/>
      <c r="I129" s="148" t="s">
        <v>149</v>
      </c>
      <c r="J129" s="278">
        <f>AVERAGE(G126:G127)</f>
        <v>3.53779157</v>
      </c>
      <c r="K129" s="279">
        <f>STDEV(G126:G127)</f>
        <v>0.70166522539557907</v>
      </c>
    </row>
    <row r="130" spans="2:11">
      <c r="B130" s="146" t="s">
        <v>151</v>
      </c>
      <c r="C130" s="68">
        <v>20.0405218361804</v>
      </c>
      <c r="D130" s="69">
        <v>22.3633772918527</v>
      </c>
      <c r="F130" s="146" t="s">
        <v>151</v>
      </c>
      <c r="G130" s="142">
        <v>5.0096938389999996</v>
      </c>
      <c r="H130" s="142"/>
      <c r="I130" s="149" t="s">
        <v>150</v>
      </c>
      <c r="J130" s="278">
        <f>AVERAGE(G128:G129)</f>
        <v>2.4600831584999998</v>
      </c>
      <c r="K130" s="279">
        <f>STDEV(G128:G129)</f>
        <v>8.1442408745344821E-2</v>
      </c>
    </row>
    <row r="131" spans="2:11">
      <c r="B131" s="62"/>
      <c r="C131" s="68">
        <v>19.299324920854701</v>
      </c>
      <c r="D131" s="69">
        <v>22.367111255837401</v>
      </c>
      <c r="F131" s="62"/>
      <c r="G131" s="142">
        <v>8.3740141329999993</v>
      </c>
      <c r="H131" s="142"/>
      <c r="I131" s="149" t="s">
        <v>151</v>
      </c>
      <c r="J131" s="278">
        <f>AVERAGE(G130:G131)</f>
        <v>6.6918539859999999</v>
      </c>
      <c r="K131" s="279">
        <f>STDEV(G130:G131)</f>
        <v>2.3789336939709185</v>
      </c>
    </row>
    <row r="132" spans="2:11">
      <c r="B132" s="146" t="s">
        <v>152</v>
      </c>
      <c r="C132" s="68">
        <v>21.042429426808699</v>
      </c>
      <c r="D132" s="69">
        <v>22.4052048314914</v>
      </c>
      <c r="F132" s="146" t="s">
        <v>152</v>
      </c>
      <c r="G132" s="142">
        <v>2.398521423</v>
      </c>
      <c r="H132" s="142"/>
      <c r="I132" s="149" t="s">
        <v>152</v>
      </c>
      <c r="J132" s="278">
        <f>AVERAGE(G132:G133)</f>
        <v>2.1504624859999999</v>
      </c>
      <c r="K132" s="279">
        <f>STDEV(G132:G133)</f>
        <v>0.35080831297325216</v>
      </c>
    </row>
    <row r="133" spans="2:11">
      <c r="B133" s="62"/>
      <c r="C133" s="68">
        <v>21.376751440347899</v>
      </c>
      <c r="D133" s="69">
        <v>22.203944672373801</v>
      </c>
      <c r="F133" s="62"/>
      <c r="G133" s="142">
        <v>1.902403549</v>
      </c>
      <c r="H133" s="142"/>
      <c r="I133" s="148" t="s">
        <v>153</v>
      </c>
      <c r="J133" s="278">
        <f>AVERAGE(G134:G135)</f>
        <v>3.6823584484999996</v>
      </c>
      <c r="K133" s="279">
        <f>STDEV(G134:G135)</f>
        <v>0.98836999459579933</v>
      </c>
    </row>
    <row r="134" spans="2:11">
      <c r="B134" s="62" t="s">
        <v>153</v>
      </c>
      <c r="C134" s="68">
        <v>20.278600962073899</v>
      </c>
      <c r="D134" s="69">
        <v>22.341903075161099</v>
      </c>
      <c r="F134" s="62" t="s">
        <v>153</v>
      </c>
      <c r="G134" s="142">
        <v>4.3812415739999997</v>
      </c>
      <c r="H134" s="142"/>
      <c r="I134" s="149" t="s">
        <v>154</v>
      </c>
      <c r="J134" s="278">
        <f>AVERAGE(G136:G137)</f>
        <v>4.6616792250000003</v>
      </c>
      <c r="K134" s="279">
        <f>STDEV(G136:G137)</f>
        <v>0.22267640643437739</v>
      </c>
    </row>
    <row r="135" spans="2:11">
      <c r="B135" s="62"/>
      <c r="C135" s="68">
        <v>20.832946882430502</v>
      </c>
      <c r="D135" s="69">
        <v>22.4779783778548</v>
      </c>
      <c r="F135" s="62"/>
      <c r="G135" s="142">
        <v>2.983475323</v>
      </c>
      <c r="H135" s="142"/>
      <c r="I135" s="149" t="s">
        <v>155</v>
      </c>
      <c r="J135" s="278">
        <f>AVERAGE(G138:G139)</f>
        <v>5.5773871679999996</v>
      </c>
      <c r="K135" s="279">
        <f>STDEV(G138:G139)</f>
        <v>0.62689725483350078</v>
      </c>
    </row>
    <row r="136" spans="2:11">
      <c r="B136" s="146" t="s">
        <v>154</v>
      </c>
      <c r="C136" s="68">
        <v>20.083136803003701</v>
      </c>
      <c r="D136" s="69">
        <v>22.208047590448601</v>
      </c>
      <c r="F136" s="146" t="s">
        <v>154</v>
      </c>
      <c r="G136" s="142">
        <v>4.8191352219999999</v>
      </c>
      <c r="H136" s="142"/>
      <c r="I136" s="149" t="s">
        <v>156</v>
      </c>
      <c r="J136" s="278">
        <f>AVERAGE(G140:G141)</f>
        <v>4.1836228435000002</v>
      </c>
      <c r="K136" s="279">
        <f>STDEV(G140:G141)</f>
        <v>0.18409579848967308</v>
      </c>
    </row>
    <row r="137" spans="2:11">
      <c r="B137" s="62"/>
      <c r="C137" s="68">
        <v>20.180632757026299</v>
      </c>
      <c r="D137" s="69">
        <v>22.495774581079399</v>
      </c>
      <c r="F137" s="62"/>
      <c r="G137" s="142">
        <v>4.5042232279999999</v>
      </c>
      <c r="H137" s="142"/>
      <c r="I137" s="10"/>
      <c r="J137" s="107"/>
      <c r="K137" s="344"/>
    </row>
    <row r="138" spans="2:11">
      <c r="B138" s="146" t="s">
        <v>155</v>
      </c>
      <c r="C138" s="68">
        <v>19.521280689970101</v>
      </c>
      <c r="D138" s="69">
        <v>22.094878599469801</v>
      </c>
      <c r="F138" s="146" t="s">
        <v>155</v>
      </c>
      <c r="G138" s="142">
        <v>6.0206704679999996</v>
      </c>
      <c r="H138" s="142"/>
      <c r="I138" s="148"/>
      <c r="J138" s="345"/>
      <c r="K138" s="346"/>
    </row>
    <row r="139" spans="2:11">
      <c r="B139" s="62"/>
      <c r="C139" s="68">
        <v>19.751092362475799</v>
      </c>
      <c r="D139" s="69">
        <v>22.127531092185301</v>
      </c>
      <c r="F139" s="62"/>
      <c r="G139" s="142">
        <v>5.1341038680000004</v>
      </c>
      <c r="H139" s="142"/>
      <c r="I139" s="10"/>
      <c r="J139" s="107"/>
      <c r="K139" s="344"/>
    </row>
    <row r="140" spans="2:11">
      <c r="B140" s="146" t="s">
        <v>156</v>
      </c>
      <c r="C140" s="68">
        <v>19.693730531885901</v>
      </c>
      <c r="D140" s="69">
        <v>21.632812815522001</v>
      </c>
      <c r="F140" s="146" t="s">
        <v>156</v>
      </c>
      <c r="G140" s="142">
        <v>4.0534474559999998</v>
      </c>
      <c r="H140" s="142"/>
      <c r="I140" s="148"/>
      <c r="J140" s="345"/>
      <c r="K140" s="346"/>
    </row>
    <row r="141" spans="2:11" ht="17" thickBot="1">
      <c r="B141" s="242"/>
      <c r="C141" s="71">
        <v>19.603921274831698</v>
      </c>
      <c r="D141" s="72">
        <v>21.792947132024999</v>
      </c>
      <c r="F141" s="242"/>
      <c r="G141" s="143">
        <v>4.3137982309999998</v>
      </c>
      <c r="H141" s="143"/>
      <c r="I141" s="6"/>
      <c r="J141" s="110"/>
      <c r="K141" s="347"/>
    </row>
    <row r="142" spans="2:11" ht="17" thickBot="1"/>
    <row r="143" spans="2:11" ht="17" thickBot="1">
      <c r="B143" s="197"/>
      <c r="C143" s="196" t="s">
        <v>76</v>
      </c>
      <c r="D143" s="195"/>
      <c r="F143" s="193"/>
      <c r="G143" s="194"/>
      <c r="H143" s="167" t="s">
        <v>209</v>
      </c>
      <c r="I143" s="194"/>
      <c r="J143" s="327"/>
      <c r="K143" s="328"/>
    </row>
    <row r="144" spans="2:11">
      <c r="B144" s="166"/>
      <c r="C144" s="65" t="s">
        <v>198</v>
      </c>
      <c r="D144" s="66" t="s">
        <v>77</v>
      </c>
      <c r="F144" s="61"/>
      <c r="G144" s="65" t="s">
        <v>198</v>
      </c>
      <c r="H144" s="65"/>
      <c r="I144" s="17"/>
      <c r="J144" s="109"/>
      <c r="K144" s="343"/>
    </row>
    <row r="145" spans="2:11">
      <c r="B145" s="62" t="s">
        <v>149</v>
      </c>
      <c r="C145" s="68">
        <v>33.256292686948903</v>
      </c>
      <c r="D145" s="69">
        <v>22.802373705224401</v>
      </c>
      <c r="F145" s="62" t="s">
        <v>149</v>
      </c>
      <c r="G145" s="142">
        <v>6.7091500000000001E-4</v>
      </c>
      <c r="H145" s="142"/>
      <c r="I145" s="10"/>
      <c r="J145" s="107"/>
      <c r="K145" s="344"/>
    </row>
    <row r="146" spans="2:11">
      <c r="B146" s="62"/>
      <c r="C146" s="68">
        <v>35.015664591927802</v>
      </c>
      <c r="D146" s="69">
        <v>22.627045093040699</v>
      </c>
      <c r="F146" s="62"/>
      <c r="G146" s="142">
        <v>1.98173E-4</v>
      </c>
      <c r="H146" s="142"/>
      <c r="I146" s="10"/>
      <c r="J146" s="107"/>
      <c r="K146" s="344"/>
    </row>
    <row r="147" spans="2:11">
      <c r="B147" s="146" t="s">
        <v>150</v>
      </c>
      <c r="C147" s="68">
        <v>29.005910502774999</v>
      </c>
      <c r="D147" s="69">
        <v>23.0626116799648</v>
      </c>
      <c r="F147" s="146" t="s">
        <v>150</v>
      </c>
      <c r="G147" s="142">
        <v>1.2921535E-2</v>
      </c>
      <c r="H147" s="142"/>
      <c r="I147" s="199"/>
      <c r="J147" s="136" t="s">
        <v>16</v>
      </c>
      <c r="K147" s="138" t="s">
        <v>49</v>
      </c>
    </row>
    <row r="148" spans="2:11">
      <c r="B148" s="62"/>
      <c r="C148" s="68">
        <v>29.028150407359</v>
      </c>
      <c r="D148" s="69">
        <v>22.401051853314101</v>
      </c>
      <c r="F148" s="62"/>
      <c r="G148" s="142">
        <v>1.272387E-2</v>
      </c>
      <c r="H148" s="142"/>
      <c r="I148" s="148" t="s">
        <v>149</v>
      </c>
      <c r="J148" s="278">
        <f>AVERAGE(G145:G146)</f>
        <v>4.3454400000000003E-4</v>
      </c>
      <c r="K148" s="279">
        <f>STDEV(G145:G146)</f>
        <v>3.3427907395169084E-4</v>
      </c>
    </row>
    <row r="149" spans="2:11">
      <c r="B149" s="146" t="s">
        <v>151</v>
      </c>
      <c r="C149" s="68">
        <v>27.299450692820301</v>
      </c>
      <c r="D149" s="69">
        <v>22.3633772918527</v>
      </c>
      <c r="F149" s="146" t="s">
        <v>151</v>
      </c>
      <c r="G149" s="142">
        <v>3.2708141000000003E-2</v>
      </c>
      <c r="H149" s="142"/>
      <c r="I149" s="149" t="s">
        <v>150</v>
      </c>
      <c r="J149" s="278">
        <f>AVERAGE(G147:G148)</f>
        <v>1.28227025E-2</v>
      </c>
      <c r="K149" s="279">
        <f>STDEV(G147:G148)</f>
        <v>1.3977026190323868E-4</v>
      </c>
    </row>
    <row r="150" spans="2:11">
      <c r="B150" s="62"/>
      <c r="C150" s="68">
        <v>27.3405759710026</v>
      </c>
      <c r="D150" s="69">
        <v>22.367111255837401</v>
      </c>
      <c r="F150" s="62"/>
      <c r="G150" s="142">
        <v>3.1788930999999999E-2</v>
      </c>
      <c r="H150" s="142"/>
      <c r="I150" s="149" t="s">
        <v>151</v>
      </c>
      <c r="J150" s="278">
        <f>AVERAGE(G149:G150)</f>
        <v>3.2248536000000001E-2</v>
      </c>
      <c r="K150" s="279">
        <f>STDEV(G149:G150)</f>
        <v>6.4997962433448891E-4</v>
      </c>
    </row>
    <row r="151" spans="2:11">
      <c r="B151" s="146" t="s">
        <v>152</v>
      </c>
      <c r="C151" s="68">
        <v>26.8379125311858</v>
      </c>
      <c r="D151" s="69">
        <v>22.4052048314914</v>
      </c>
      <c r="F151" s="146" t="s">
        <v>152</v>
      </c>
      <c r="G151" s="142">
        <v>4.3184644000000001E-2</v>
      </c>
      <c r="H151" s="142"/>
      <c r="I151" s="149" t="s">
        <v>152</v>
      </c>
      <c r="J151" s="278">
        <f>AVERAGE(G151:G152)</f>
        <v>4.6529372499999999E-2</v>
      </c>
      <c r="K151" s="279">
        <f>STDEV(G151:G152)</f>
        <v>4.7301604071558158E-3</v>
      </c>
    </row>
    <row r="152" spans="2:11">
      <c r="B152" s="62"/>
      <c r="C152" s="68">
        <v>26.6301400984993</v>
      </c>
      <c r="D152" s="69">
        <v>22.203944672373801</v>
      </c>
      <c r="F152" s="62"/>
      <c r="G152" s="142">
        <v>4.9874100999999997E-2</v>
      </c>
      <c r="H152" s="142"/>
      <c r="I152" s="148" t="s">
        <v>153</v>
      </c>
      <c r="J152" s="278">
        <f>AVERAGE(G153:G154)</f>
        <v>2.32647975E-2</v>
      </c>
      <c r="K152" s="279">
        <f>STDEV(G153:G154)</f>
        <v>5.4320006570360768E-3</v>
      </c>
    </row>
    <row r="153" spans="2:11">
      <c r="B153" s="62" t="s">
        <v>153</v>
      </c>
      <c r="C153" s="68">
        <v>27.6151952223194</v>
      </c>
      <c r="D153" s="69">
        <v>22.341903075161099</v>
      </c>
      <c r="F153" s="62" t="s">
        <v>153</v>
      </c>
      <c r="G153" s="142">
        <v>2.7105801999999998E-2</v>
      </c>
      <c r="H153" s="142"/>
      <c r="I153" s="149" t="s">
        <v>154</v>
      </c>
      <c r="J153" s="278">
        <f>AVERAGE(G155:G156)</f>
        <v>0.10863858100000001</v>
      </c>
      <c r="K153" s="279">
        <f>STDEV(G155:G156)</f>
        <v>2.1256648076232545E-3</v>
      </c>
    </row>
    <row r="154" spans="2:11">
      <c r="B154" s="62"/>
      <c r="C154" s="68">
        <v>28.095971969686101</v>
      </c>
      <c r="D154" s="69">
        <v>22.4779783778548</v>
      </c>
      <c r="F154" s="62"/>
      <c r="G154" s="142">
        <v>1.9423793000000002E-2</v>
      </c>
      <c r="H154" s="142"/>
      <c r="I154" s="149" t="s">
        <v>155</v>
      </c>
      <c r="J154" s="278">
        <f>AVERAGE(G157:G158)</f>
        <v>0.11235092250000001</v>
      </c>
      <c r="K154" s="279">
        <f>STDEV(G157:G158)</f>
        <v>6.2465480709832395E-3</v>
      </c>
    </row>
    <row r="155" spans="2:11">
      <c r="B155" s="146" t="s">
        <v>154</v>
      </c>
      <c r="C155" s="68">
        <v>25.534479019149</v>
      </c>
      <c r="D155" s="69">
        <v>22.208047590448601</v>
      </c>
      <c r="F155" s="146" t="s">
        <v>154</v>
      </c>
      <c r="G155" s="142">
        <v>0.11014165300000001</v>
      </c>
      <c r="H155" s="142"/>
      <c r="I155" s="149" t="s">
        <v>156</v>
      </c>
      <c r="J155" s="278">
        <f>AVERAGE(G159:G160)</f>
        <v>8.4842250499999994E-2</v>
      </c>
      <c r="K155" s="279">
        <f>STDEV(G159:G160)</f>
        <v>7.9607234010034868E-3</v>
      </c>
    </row>
    <row r="156" spans="2:11">
      <c r="B156" s="62"/>
      <c r="C156" s="68">
        <v>25.574402448235499</v>
      </c>
      <c r="D156" s="69">
        <v>22.495774581079399</v>
      </c>
      <c r="F156" s="62"/>
      <c r="G156" s="142">
        <v>0.107135509</v>
      </c>
      <c r="H156" s="142"/>
      <c r="I156" s="10"/>
      <c r="J156" s="107"/>
      <c r="K156" s="344"/>
    </row>
    <row r="157" spans="2:11">
      <c r="B157" s="146" t="s">
        <v>155</v>
      </c>
      <c r="C157" s="68">
        <v>25.2094892287409</v>
      </c>
      <c r="D157" s="69">
        <v>22.094878599469801</v>
      </c>
      <c r="F157" s="146" t="s">
        <v>155</v>
      </c>
      <c r="G157" s="142">
        <v>0.11676789899999999</v>
      </c>
      <c r="H157" s="142"/>
      <c r="I157" s="148"/>
      <c r="J157" s="345"/>
      <c r="K157" s="346"/>
    </row>
    <row r="158" spans="2:11">
      <c r="B158" s="62"/>
      <c r="C158" s="68">
        <v>25.322984268073199</v>
      </c>
      <c r="D158" s="69">
        <v>22.127531092185301</v>
      </c>
      <c r="F158" s="62"/>
      <c r="G158" s="142">
        <v>0.107933946</v>
      </c>
      <c r="H158" s="142"/>
      <c r="I158" s="10"/>
      <c r="J158" s="107"/>
      <c r="K158" s="344"/>
    </row>
    <row r="159" spans="2:11">
      <c r="B159" s="146" t="s">
        <v>156</v>
      </c>
      <c r="C159" s="68">
        <v>25.1792754558623</v>
      </c>
      <c r="D159" s="69">
        <v>21.632812815522001</v>
      </c>
      <c r="F159" s="146" t="s">
        <v>156</v>
      </c>
      <c r="G159" s="142">
        <v>9.0471332000000002E-2</v>
      </c>
      <c r="H159" s="142"/>
      <c r="I159" s="148"/>
      <c r="J159" s="345"/>
      <c r="K159" s="346"/>
    </row>
    <row r="160" spans="2:11" ht="17" thickBot="1">
      <c r="B160" s="242"/>
      <c r="C160" s="71">
        <v>25.370995872130599</v>
      </c>
      <c r="D160" s="72">
        <v>21.792947132024999</v>
      </c>
      <c r="F160" s="242"/>
      <c r="G160" s="143">
        <v>7.9213169E-2</v>
      </c>
      <c r="H160" s="143"/>
      <c r="I160" s="6"/>
      <c r="J160" s="110"/>
      <c r="K160" s="347"/>
    </row>
    <row r="161" spans="2:11" ht="17" thickBot="1"/>
    <row r="162" spans="2:11" ht="17" thickBot="1">
      <c r="B162" s="197"/>
      <c r="C162" s="196" t="s">
        <v>76</v>
      </c>
      <c r="D162" s="195"/>
      <c r="F162" s="193"/>
      <c r="G162" s="194"/>
      <c r="H162" s="167" t="s">
        <v>210</v>
      </c>
      <c r="I162" s="194"/>
      <c r="J162" s="327"/>
      <c r="K162" s="328"/>
    </row>
    <row r="163" spans="2:11">
      <c r="B163" s="166"/>
      <c r="C163" s="65" t="s">
        <v>80</v>
      </c>
      <c r="D163" s="66" t="s">
        <v>77</v>
      </c>
      <c r="F163" s="61"/>
      <c r="G163" s="65" t="s">
        <v>80</v>
      </c>
      <c r="H163" s="65"/>
      <c r="I163" s="17"/>
      <c r="J163" s="109"/>
      <c r="K163" s="343"/>
    </row>
    <row r="164" spans="2:11">
      <c r="B164" s="62" t="s">
        <v>149</v>
      </c>
      <c r="C164" s="68">
        <v>22.416418338583</v>
      </c>
      <c r="D164" s="69">
        <v>22.802373705224401</v>
      </c>
      <c r="F164" s="62" t="s">
        <v>149</v>
      </c>
      <c r="G164" s="142">
        <v>1.2296869290000001</v>
      </c>
      <c r="H164" s="142"/>
      <c r="I164" s="10"/>
      <c r="J164" s="107"/>
      <c r="K164" s="344"/>
    </row>
    <row r="165" spans="2:11">
      <c r="B165" s="62"/>
      <c r="C165" s="68">
        <v>22.320390951718998</v>
      </c>
      <c r="D165" s="69">
        <v>22.627045093040699</v>
      </c>
      <c r="F165" s="62"/>
      <c r="G165" s="142">
        <v>1.314321707</v>
      </c>
      <c r="H165" s="142"/>
      <c r="I165" s="10"/>
      <c r="J165" s="107"/>
      <c r="K165" s="344"/>
    </row>
    <row r="166" spans="2:11">
      <c r="B166" s="146" t="s">
        <v>150</v>
      </c>
      <c r="C166" s="68">
        <v>18.378395139674101</v>
      </c>
      <c r="D166" s="69">
        <v>23.0626116799648</v>
      </c>
      <c r="F166" s="146" t="s">
        <v>150</v>
      </c>
      <c r="G166" s="142">
        <v>20.441605800000001</v>
      </c>
      <c r="H166" s="142"/>
      <c r="I166" s="199"/>
      <c r="J166" s="136" t="s">
        <v>16</v>
      </c>
      <c r="K166" s="138" t="s">
        <v>49</v>
      </c>
    </row>
    <row r="167" spans="2:11">
      <c r="B167" s="62"/>
      <c r="C167" s="68">
        <v>18.898817029715399</v>
      </c>
      <c r="D167" s="69">
        <v>22.401051853314101</v>
      </c>
      <c r="F167" s="62"/>
      <c r="G167" s="142">
        <v>14.25123198</v>
      </c>
      <c r="H167" s="142"/>
      <c r="I167" s="148" t="s">
        <v>149</v>
      </c>
      <c r="J167" s="278">
        <f>AVERAGE(G164:G165)</f>
        <v>1.272004318</v>
      </c>
      <c r="K167" s="279">
        <f>STDEV(G164:G165)</f>
        <v>5.984582544801792E-2</v>
      </c>
    </row>
    <row r="168" spans="2:11">
      <c r="B168" s="146" t="s">
        <v>151</v>
      </c>
      <c r="C168" s="68">
        <v>21.586122911268301</v>
      </c>
      <c r="D168" s="69">
        <v>22.3633772918527</v>
      </c>
      <c r="F168" s="146" t="s">
        <v>151</v>
      </c>
      <c r="G168" s="142">
        <v>1.7160854160000001</v>
      </c>
      <c r="H168" s="142"/>
      <c r="I168" s="149" t="s">
        <v>150</v>
      </c>
      <c r="J168" s="278">
        <f>AVERAGE(G166:G167)</f>
        <v>17.346418890000002</v>
      </c>
      <c r="K168" s="279">
        <f>STDEV(G166:G167)</f>
        <v>4.3772553062016692</v>
      </c>
    </row>
    <row r="169" spans="2:11">
      <c r="B169" s="62"/>
      <c r="C169" s="68">
        <v>21.284061955606301</v>
      </c>
      <c r="D169" s="69">
        <v>22.367111255837401</v>
      </c>
      <c r="F169" s="62"/>
      <c r="G169" s="142">
        <v>2.115769287</v>
      </c>
      <c r="H169" s="142"/>
      <c r="I169" s="149" t="s">
        <v>151</v>
      </c>
      <c r="J169" s="278">
        <f>AVERAGE(G168:G169)</f>
        <v>1.9159273515000002</v>
      </c>
      <c r="K169" s="279">
        <f>STDEV(G168:G169)</f>
        <v>0.28261917551498783</v>
      </c>
    </row>
    <row r="170" spans="2:11">
      <c r="B170" s="146" t="s">
        <v>152</v>
      </c>
      <c r="C170" s="68">
        <v>20.716071223081599</v>
      </c>
      <c r="D170" s="69">
        <v>22.4052048314914</v>
      </c>
      <c r="F170" s="146" t="s">
        <v>152</v>
      </c>
      <c r="G170" s="142">
        <v>3.0073724049999999</v>
      </c>
      <c r="H170" s="142"/>
      <c r="I170" s="149" t="s">
        <v>152</v>
      </c>
      <c r="J170" s="278">
        <f>AVERAGE(G170:G171)</f>
        <v>3.5025170000000001</v>
      </c>
      <c r="K170" s="279">
        <f>STDEV(G170:G171)</f>
        <v>0.70024020158472977</v>
      </c>
    </row>
    <row r="171" spans="2:11">
      <c r="B171" s="62"/>
      <c r="C171" s="68">
        <v>20.305418399854499</v>
      </c>
      <c r="D171" s="69">
        <v>22.203944672373801</v>
      </c>
      <c r="F171" s="62"/>
      <c r="G171" s="142">
        <v>3.9976615949999998</v>
      </c>
      <c r="H171" s="142"/>
      <c r="I171" s="148" t="s">
        <v>153</v>
      </c>
      <c r="J171" s="278">
        <f>AVERAGE(G172:G173)</f>
        <v>15.5613052</v>
      </c>
      <c r="K171" s="279">
        <f>STDEV(G172:G173)</f>
        <v>0.28727027572715369</v>
      </c>
    </row>
    <row r="172" spans="2:11">
      <c r="B172" s="62" t="s">
        <v>153</v>
      </c>
      <c r="C172" s="68">
        <v>18.4313390795148</v>
      </c>
      <c r="D172" s="69">
        <v>22.341903075161099</v>
      </c>
      <c r="F172" s="62" t="s">
        <v>153</v>
      </c>
      <c r="G172" s="142">
        <v>15.76443596</v>
      </c>
      <c r="H172" s="142"/>
      <c r="I172" s="149" t="s">
        <v>154</v>
      </c>
      <c r="J172" s="278">
        <f>AVERAGE(G174:G175)</f>
        <v>64.85973104499999</v>
      </c>
      <c r="K172" s="279">
        <f>STDEV(G174:G175)</f>
        <v>1.8640393078796758</v>
      </c>
    </row>
    <row r="173" spans="2:11">
      <c r="B173" s="62"/>
      <c r="C173" s="68">
        <v>18.469005892160499</v>
      </c>
      <c r="D173" s="69">
        <v>22.4779783778548</v>
      </c>
      <c r="F173" s="62"/>
      <c r="G173" s="142">
        <v>15.358174440000001</v>
      </c>
      <c r="H173" s="142"/>
      <c r="I173" s="149" t="s">
        <v>155</v>
      </c>
      <c r="J173" s="278">
        <f>AVERAGE(G176:G177)</f>
        <v>7.5549269555</v>
      </c>
      <c r="K173" s="279">
        <f>STDEV(G176:G177)</f>
        <v>1.515919865315517</v>
      </c>
    </row>
    <row r="174" spans="2:11">
      <c r="B174" s="146" t="s">
        <v>154</v>
      </c>
      <c r="C174" s="68">
        <v>16.303635530818902</v>
      </c>
      <c r="D174" s="69">
        <v>22.208047590448601</v>
      </c>
      <c r="F174" s="146" t="s">
        <v>154</v>
      </c>
      <c r="G174" s="142">
        <v>66.177805879999994</v>
      </c>
      <c r="H174" s="142"/>
      <c r="I174" s="149" t="s">
        <v>156</v>
      </c>
      <c r="J174" s="278">
        <f>AVERAGE(G178:G179)</f>
        <v>9.6575778994999997</v>
      </c>
      <c r="K174" s="279">
        <f>STDEV(G178:G179)</f>
        <v>4.4638536561669317</v>
      </c>
    </row>
    <row r="175" spans="2:11">
      <c r="B175" s="62"/>
      <c r="C175" s="68">
        <v>16.362280296577499</v>
      </c>
      <c r="D175" s="69">
        <v>22.495774581079399</v>
      </c>
      <c r="F175" s="62"/>
      <c r="G175" s="142">
        <v>63.541656209999999</v>
      </c>
      <c r="H175" s="142"/>
      <c r="I175" s="10"/>
      <c r="J175" s="107"/>
      <c r="K175" s="344"/>
    </row>
    <row r="176" spans="2:11">
      <c r="B176" s="146" t="s">
        <v>155</v>
      </c>
      <c r="C176" s="68">
        <v>19.002371949300301</v>
      </c>
      <c r="D176" s="69">
        <v>22.094878599469801</v>
      </c>
      <c r="F176" s="146" t="s">
        <v>155</v>
      </c>
      <c r="G176" s="142">
        <v>8.6268441720000002</v>
      </c>
      <c r="H176" s="142"/>
      <c r="I176" s="148"/>
      <c r="J176" s="345"/>
      <c r="K176" s="346"/>
    </row>
    <row r="177" spans="2:11">
      <c r="B177" s="62"/>
      <c r="C177" s="68">
        <v>19.414541105672701</v>
      </c>
      <c r="D177" s="69">
        <v>22.127531092185301</v>
      </c>
      <c r="F177" s="62"/>
      <c r="G177" s="142">
        <v>6.4830097389999999</v>
      </c>
      <c r="H177" s="142"/>
      <c r="I177" s="10"/>
      <c r="J177" s="107"/>
      <c r="K177" s="344"/>
    </row>
    <row r="178" spans="2:11">
      <c r="B178" s="146" t="s">
        <v>156</v>
      </c>
      <c r="C178" s="68">
        <v>19.012183543294601</v>
      </c>
      <c r="D178" s="69">
        <v>21.632812815522001</v>
      </c>
      <c r="F178" s="146" t="s">
        <v>156</v>
      </c>
      <c r="G178" s="142">
        <v>6.501156709</v>
      </c>
      <c r="H178" s="142"/>
      <c r="I178" s="148"/>
      <c r="J178" s="345"/>
      <c r="K178" s="346"/>
    </row>
    <row r="179" spans="2:11" ht="17" thickBot="1">
      <c r="B179" s="242"/>
      <c r="C179" s="71">
        <v>18.033231085911201</v>
      </c>
      <c r="D179" s="72">
        <v>21.792947132024999</v>
      </c>
      <c r="F179" s="242"/>
      <c r="G179" s="143">
        <v>12.813999089999999</v>
      </c>
      <c r="H179" s="143"/>
      <c r="I179" s="6"/>
      <c r="J179" s="110"/>
      <c r="K179" s="347"/>
    </row>
    <row r="180" spans="2:11" ht="17" thickBot="1"/>
    <row r="181" spans="2:11" ht="17" thickBot="1">
      <c r="B181" s="197"/>
      <c r="C181" s="196" t="s">
        <v>76</v>
      </c>
      <c r="D181" s="195"/>
      <c r="F181" s="193"/>
      <c r="G181" s="194"/>
      <c r="H181" s="167" t="s">
        <v>211</v>
      </c>
      <c r="I181" s="194"/>
      <c r="J181" s="327"/>
      <c r="K181" s="328"/>
    </row>
    <row r="182" spans="2:11">
      <c r="B182" s="166"/>
      <c r="C182" s="65" t="s">
        <v>81</v>
      </c>
      <c r="D182" s="66" t="s">
        <v>77</v>
      </c>
      <c r="F182" s="61"/>
      <c r="G182" s="65" t="s">
        <v>81</v>
      </c>
      <c r="H182" s="65"/>
      <c r="I182" s="17"/>
      <c r="J182" s="109"/>
      <c r="K182" s="343"/>
    </row>
    <row r="183" spans="2:11">
      <c r="B183" s="62" t="s">
        <v>149</v>
      </c>
      <c r="C183" s="68">
        <v>21.443153826439701</v>
      </c>
      <c r="D183" s="69">
        <v>22.802373705224401</v>
      </c>
      <c r="F183" s="62" t="s">
        <v>149</v>
      </c>
      <c r="G183" s="142">
        <v>2.4142173599999999</v>
      </c>
      <c r="H183" s="142"/>
      <c r="I183" s="10"/>
      <c r="J183" s="107"/>
      <c r="K183" s="344"/>
    </row>
    <row r="184" spans="2:11">
      <c r="B184" s="62"/>
      <c r="C184" s="68">
        <v>21.4204315359916</v>
      </c>
      <c r="D184" s="69">
        <v>22.627045093040699</v>
      </c>
      <c r="F184" s="62"/>
      <c r="G184" s="142">
        <v>2.4525420339999999</v>
      </c>
      <c r="H184" s="142"/>
      <c r="I184" s="10"/>
      <c r="J184" s="107"/>
      <c r="K184" s="344"/>
    </row>
    <row r="185" spans="2:11">
      <c r="B185" s="146" t="s">
        <v>150</v>
      </c>
      <c r="C185" s="68">
        <v>18.379963116062701</v>
      </c>
      <c r="D185" s="69">
        <v>23.0626116799648</v>
      </c>
      <c r="F185" s="146" t="s">
        <v>150</v>
      </c>
      <c r="G185" s="142">
        <v>20.419401140000002</v>
      </c>
      <c r="H185" s="142"/>
      <c r="I185" s="199"/>
      <c r="J185" s="136" t="s">
        <v>16</v>
      </c>
      <c r="K185" s="138" t="s">
        <v>49</v>
      </c>
    </row>
    <row r="186" spans="2:11">
      <c r="B186" s="62"/>
      <c r="C186" s="68">
        <v>19.003670190513599</v>
      </c>
      <c r="D186" s="69">
        <v>22.401051853314101</v>
      </c>
      <c r="F186" s="62"/>
      <c r="G186" s="142">
        <v>13.252214690000001</v>
      </c>
      <c r="H186" s="142"/>
      <c r="I186" s="148" t="s">
        <v>149</v>
      </c>
      <c r="J186" s="278">
        <f>AVERAGE(G183:G184)</f>
        <v>2.4333796969999999</v>
      </c>
      <c r="K186" s="279">
        <f>STDEV(G183:G184)</f>
        <v>2.7099636872163806E-2</v>
      </c>
    </row>
    <row r="187" spans="2:11">
      <c r="B187" s="146" t="s">
        <v>151</v>
      </c>
      <c r="C187" s="68">
        <v>21.845575575710502</v>
      </c>
      <c r="D187" s="69">
        <v>22.3633772918527</v>
      </c>
      <c r="F187" s="146" t="s">
        <v>151</v>
      </c>
      <c r="G187" s="142">
        <v>1.433625991</v>
      </c>
      <c r="H187" s="142"/>
      <c r="I187" s="149" t="s">
        <v>150</v>
      </c>
      <c r="J187" s="278">
        <f>AVERAGE(G185:G186)</f>
        <v>16.835807915</v>
      </c>
      <c r="K187" s="279">
        <f>STDEV(G185:G186)</f>
        <v>5.0679661408233381</v>
      </c>
    </row>
    <row r="188" spans="2:11">
      <c r="B188" s="62"/>
      <c r="C188" s="68">
        <v>21.7329601242654</v>
      </c>
      <c r="D188" s="69">
        <v>22.367111255837401</v>
      </c>
      <c r="F188" s="62"/>
      <c r="G188" s="142">
        <v>1.5500171190000001</v>
      </c>
      <c r="H188" s="142"/>
      <c r="I188" s="149" t="s">
        <v>151</v>
      </c>
      <c r="J188" s="278">
        <f>AVERAGE(G187:G188)</f>
        <v>1.491821555</v>
      </c>
      <c r="K188" s="279">
        <f>STDEV(G187:G188)</f>
        <v>8.2300955878751497E-2</v>
      </c>
    </row>
    <row r="189" spans="2:11">
      <c r="B189" s="146" t="s">
        <v>152</v>
      </c>
      <c r="C189" s="68">
        <v>21.0329494456705</v>
      </c>
      <c r="D189" s="69">
        <v>22.4052048314914</v>
      </c>
      <c r="F189" s="146" t="s">
        <v>152</v>
      </c>
      <c r="G189" s="142">
        <v>2.414334056</v>
      </c>
      <c r="H189" s="142"/>
      <c r="I189" s="149" t="s">
        <v>152</v>
      </c>
      <c r="J189" s="278">
        <f>AVERAGE(G189:G190)</f>
        <v>2.3974797849999998</v>
      </c>
      <c r="K189" s="279">
        <f>STDEV(G189:G190)</f>
        <v>2.3835538632111433E-2</v>
      </c>
    </row>
    <row r="190" spans="2:11">
      <c r="B190" s="62"/>
      <c r="C190" s="68">
        <v>21.053234057679902</v>
      </c>
      <c r="D190" s="69">
        <v>22.203944672373801</v>
      </c>
      <c r="F190" s="62"/>
      <c r="G190" s="142">
        <v>2.3806255140000001</v>
      </c>
      <c r="H190" s="142"/>
      <c r="I190" s="148" t="s">
        <v>153</v>
      </c>
      <c r="J190" s="278">
        <f>AVERAGE(G191:G192)</f>
        <v>10.934387914</v>
      </c>
      <c r="K190" s="279">
        <f>STDEV(G191:G192)</f>
        <v>1.5854802921261135</v>
      </c>
    </row>
    <row r="191" spans="2:11">
      <c r="B191" s="62" t="s">
        <v>153</v>
      </c>
      <c r="C191" s="68">
        <v>19.115204706514099</v>
      </c>
      <c r="D191" s="69">
        <v>22.341903075161099</v>
      </c>
      <c r="F191" s="62" t="s">
        <v>153</v>
      </c>
      <c r="G191" s="142">
        <v>9.8132840479999999</v>
      </c>
      <c r="H191" s="142"/>
      <c r="I191" s="149" t="s">
        <v>154</v>
      </c>
      <c r="J191" s="278">
        <f>AVERAGE(G193:G194)</f>
        <v>29.286503080000003</v>
      </c>
      <c r="K191" s="279">
        <f>STDEV(G193:G194)</f>
        <v>3.5251951986900605</v>
      </c>
    </row>
    <row r="192" spans="2:11">
      <c r="B192" s="62"/>
      <c r="C192" s="68">
        <v>18.818322127541698</v>
      </c>
      <c r="D192" s="69">
        <v>22.4779783778548</v>
      </c>
      <c r="F192" s="62"/>
      <c r="G192" s="142">
        <v>12.055491780000001</v>
      </c>
      <c r="H192" s="142"/>
      <c r="I192" s="149" t="s">
        <v>155</v>
      </c>
      <c r="J192" s="278">
        <f>AVERAGE(G195:G196)</f>
        <v>3.5986532000000002</v>
      </c>
      <c r="K192" s="279">
        <f>STDEV(G195:G196)</f>
        <v>0.28806723173859911</v>
      </c>
    </row>
    <row r="193" spans="2:11">
      <c r="B193" s="146" t="s">
        <v>154</v>
      </c>
      <c r="C193" s="68">
        <v>17.6080830516321</v>
      </c>
      <c r="D193" s="69">
        <v>22.208047590448601</v>
      </c>
      <c r="F193" s="146" t="s">
        <v>154</v>
      </c>
      <c r="G193" s="142">
        <v>26.793813650000001</v>
      </c>
      <c r="H193" s="142"/>
      <c r="I193" s="149" t="s">
        <v>156</v>
      </c>
      <c r="J193" s="278">
        <f>AVERAGE(G197:G198)</f>
        <v>3.8564363965000004</v>
      </c>
      <c r="K193" s="279">
        <f>STDEV(G197:G198)</f>
        <v>0.16181024357877663</v>
      </c>
    </row>
    <row r="194" spans="2:11">
      <c r="B194" s="62"/>
      <c r="C194" s="68">
        <v>17.361900523744001</v>
      </c>
      <c r="D194" s="69">
        <v>22.495774581079399</v>
      </c>
      <c r="F194" s="62"/>
      <c r="G194" s="142">
        <v>31.779192510000001</v>
      </c>
      <c r="H194" s="142"/>
      <c r="I194" s="10"/>
      <c r="J194" s="107"/>
      <c r="K194" s="344"/>
    </row>
    <row r="195" spans="2:11">
      <c r="B195" s="146" t="s">
        <v>155</v>
      </c>
      <c r="C195" s="68">
        <v>20.3478107338196</v>
      </c>
      <c r="D195" s="69">
        <v>22.094878599469801</v>
      </c>
      <c r="F195" s="146" t="s">
        <v>155</v>
      </c>
      <c r="G195" s="142">
        <v>3.3949589069999999</v>
      </c>
      <c r="H195" s="142"/>
      <c r="I195" s="148"/>
      <c r="J195" s="345"/>
      <c r="K195" s="346"/>
    </row>
    <row r="196" spans="2:11">
      <c r="B196" s="62"/>
      <c r="C196" s="68">
        <v>20.184314461142201</v>
      </c>
      <c r="D196" s="69">
        <v>22.127531092185301</v>
      </c>
      <c r="F196" s="62"/>
      <c r="G196" s="142">
        <v>3.8023474930000001</v>
      </c>
      <c r="H196" s="142"/>
      <c r="I196" s="10"/>
      <c r="J196" s="107"/>
      <c r="K196" s="344"/>
    </row>
    <row r="197" spans="2:11">
      <c r="B197" s="146" t="s">
        <v>156</v>
      </c>
      <c r="C197" s="68">
        <v>19.8090629836951</v>
      </c>
      <c r="D197" s="69">
        <v>21.632812815522001</v>
      </c>
      <c r="F197" s="146" t="s">
        <v>156</v>
      </c>
      <c r="G197" s="142">
        <v>3.7420192760000002</v>
      </c>
      <c r="H197" s="142"/>
      <c r="I197" s="148"/>
      <c r="J197" s="345"/>
      <c r="K197" s="346"/>
    </row>
    <row r="198" spans="2:11" ht="17" thickBot="1">
      <c r="B198" s="242"/>
      <c r="C198" s="71">
        <v>19.723430832467599</v>
      </c>
      <c r="D198" s="72">
        <v>21.792947132024999</v>
      </c>
      <c r="F198" s="242"/>
      <c r="G198" s="143">
        <v>3.9708535170000001</v>
      </c>
      <c r="H198" s="143"/>
      <c r="I198" s="6"/>
      <c r="J198" s="110"/>
      <c r="K198" s="347"/>
    </row>
    <row r="199" spans="2:11" ht="17" thickBot="1"/>
    <row r="200" spans="2:11" ht="17" thickBot="1">
      <c r="B200" s="197"/>
      <c r="C200" s="196" t="s">
        <v>76</v>
      </c>
      <c r="D200" s="195"/>
      <c r="F200" s="193"/>
      <c r="G200" s="194"/>
      <c r="H200" s="167" t="s">
        <v>177</v>
      </c>
      <c r="I200" s="194"/>
      <c r="J200" s="327"/>
      <c r="K200" s="328"/>
    </row>
    <row r="201" spans="2:11">
      <c r="B201" s="166"/>
      <c r="C201" s="65" t="s">
        <v>96</v>
      </c>
      <c r="D201" s="66" t="s">
        <v>77</v>
      </c>
      <c r="F201" s="61"/>
      <c r="G201" s="65" t="s">
        <v>96</v>
      </c>
      <c r="H201" s="65"/>
      <c r="I201" s="17"/>
      <c r="J201" s="109"/>
      <c r="K201" s="343"/>
    </row>
    <row r="202" spans="2:11">
      <c r="B202" s="62" t="s">
        <v>149</v>
      </c>
      <c r="C202" s="68">
        <v>26.046836682117501</v>
      </c>
      <c r="D202" s="69">
        <v>25.10912377</v>
      </c>
      <c r="F202" s="62" t="s">
        <v>149</v>
      </c>
      <c r="G202" s="142">
        <v>0.53049324200000003</v>
      </c>
      <c r="H202" s="142"/>
      <c r="I202" s="10"/>
      <c r="J202" s="107"/>
      <c r="K202" s="344"/>
    </row>
    <row r="203" spans="2:11">
      <c r="B203" s="62"/>
      <c r="C203" s="68">
        <v>26.0383477361122</v>
      </c>
      <c r="D203" s="69">
        <v>25.155362149999998</v>
      </c>
      <c r="F203" s="62"/>
      <c r="G203" s="142">
        <v>0.53362391300000001</v>
      </c>
      <c r="H203" s="142"/>
      <c r="I203" s="10"/>
      <c r="J203" s="107"/>
      <c r="K203" s="344"/>
    </row>
    <row r="204" spans="2:11">
      <c r="B204" s="146" t="s">
        <v>150</v>
      </c>
      <c r="C204" s="68">
        <v>23.468763070000001</v>
      </c>
      <c r="D204" s="69">
        <v>25.3357515201353</v>
      </c>
      <c r="F204" s="146" t="s">
        <v>150</v>
      </c>
      <c r="G204" s="142">
        <v>3.186215346</v>
      </c>
      <c r="H204" s="142"/>
      <c r="I204" s="199"/>
      <c r="J204" s="136" t="s">
        <v>16</v>
      </c>
      <c r="K204" s="138" t="s">
        <v>49</v>
      </c>
    </row>
    <row r="205" spans="2:11">
      <c r="B205" s="62"/>
      <c r="C205" s="68">
        <v>24.16407323</v>
      </c>
      <c r="D205" s="69">
        <v>24.945462173941099</v>
      </c>
      <c r="F205" s="62"/>
      <c r="G205" s="142">
        <v>1.9677318290000001</v>
      </c>
      <c r="H205" s="142"/>
      <c r="I205" s="148" t="s">
        <v>149</v>
      </c>
      <c r="J205" s="278">
        <f>AVERAGE(G202:G203)</f>
        <v>0.53205857749999996</v>
      </c>
      <c r="K205" s="279">
        <f>STDEV(G202:G203)</f>
        <v>2.2137186937640514E-3</v>
      </c>
    </row>
    <row r="206" spans="2:11">
      <c r="B206" s="146" t="s">
        <v>151</v>
      </c>
      <c r="C206" s="68">
        <v>24.6284614577567</v>
      </c>
      <c r="D206" s="69">
        <v>25.123342560000001</v>
      </c>
      <c r="F206" s="146" t="s">
        <v>151</v>
      </c>
      <c r="G206" s="142">
        <v>1.3990111080000001</v>
      </c>
      <c r="H206" s="142"/>
      <c r="I206" s="149" t="s">
        <v>150</v>
      </c>
      <c r="J206" s="278">
        <f>AVERAGE(G204:G205)</f>
        <v>2.5769735874999999</v>
      </c>
      <c r="K206" s="279">
        <f>STDEV(G204:G205)</f>
        <v>0.86159795763473435</v>
      </c>
    </row>
    <row r="207" spans="2:11">
      <c r="B207" s="62"/>
      <c r="C207" s="68">
        <v>24.474126425315401</v>
      </c>
      <c r="D207" s="69">
        <v>25.102395189999999</v>
      </c>
      <c r="F207" s="62"/>
      <c r="G207" s="142">
        <v>1.5569714059999999</v>
      </c>
      <c r="H207" s="142"/>
      <c r="I207" s="149" t="s">
        <v>151</v>
      </c>
      <c r="J207" s="278">
        <f>AVERAGE(G206:G207)</f>
        <v>1.477991257</v>
      </c>
      <c r="K207" s="279">
        <f>STDEV(G206:G207)</f>
        <v>0.11169479787404776</v>
      </c>
    </row>
    <row r="208" spans="2:11">
      <c r="B208" s="146" t="s">
        <v>152</v>
      </c>
      <c r="C208" s="68">
        <v>23.707767310000001</v>
      </c>
      <c r="D208" s="69">
        <v>25.023607079713798</v>
      </c>
      <c r="F208" s="146" t="s">
        <v>152</v>
      </c>
      <c r="G208" s="142">
        <v>2.4995294320000001</v>
      </c>
      <c r="H208" s="142"/>
      <c r="I208" s="149" t="s">
        <v>152</v>
      </c>
      <c r="J208" s="278">
        <f>AVERAGE(G208:G209)</f>
        <v>2.6094954504999999</v>
      </c>
      <c r="K208" s="279">
        <f>STDEV(G208:G209)</f>
        <v>0.15551543476287066</v>
      </c>
    </row>
    <row r="209" spans="2:11">
      <c r="B209" s="62"/>
      <c r="C209" s="68">
        <v>23.586102839999999</v>
      </c>
      <c r="D209" s="69">
        <v>25.035240570349401</v>
      </c>
      <c r="F209" s="62"/>
      <c r="G209" s="142">
        <v>2.7194614690000001</v>
      </c>
      <c r="H209" s="142"/>
      <c r="I209" s="148" t="s">
        <v>153</v>
      </c>
      <c r="J209" s="278">
        <f>AVERAGE(G210:G211)</f>
        <v>2.5799456594999999</v>
      </c>
      <c r="K209" s="279">
        <f>STDEV(G210:G211)</f>
        <v>0.10353483158109573</v>
      </c>
    </row>
    <row r="210" spans="2:11">
      <c r="B210" s="62" t="s">
        <v>153</v>
      </c>
      <c r="C210" s="68">
        <v>24.094183695876001</v>
      </c>
      <c r="D210" s="69">
        <v>25.679005759999999</v>
      </c>
      <c r="F210" s="62" t="s">
        <v>153</v>
      </c>
      <c r="G210" s="142">
        <v>2.6531558409999998</v>
      </c>
      <c r="H210" s="142"/>
      <c r="I210" s="149" t="s">
        <v>154</v>
      </c>
      <c r="J210" s="278">
        <f>AVERAGE(G212:G213)</f>
        <v>12.152140156417857</v>
      </c>
      <c r="K210" s="279">
        <f>STDEV(G212:G213)</f>
        <v>2.0302616518016129E-3</v>
      </c>
    </row>
    <row r="211" spans="2:11">
      <c r="B211" s="62"/>
      <c r="C211" s="68">
        <v>24.176083350575901</v>
      </c>
      <c r="D211" s="69">
        <v>25.32478047</v>
      </c>
      <c r="F211" s="62"/>
      <c r="G211" s="142">
        <v>2.506735478</v>
      </c>
      <c r="H211" s="142"/>
      <c r="I211" s="149" t="s">
        <v>155</v>
      </c>
      <c r="J211" s="278">
        <f>AVERAGE(G214:G215)</f>
        <v>2.2888561961124489</v>
      </c>
      <c r="K211" s="279">
        <f>STDEV(G214:G215)</f>
        <v>0.38531576841372794</v>
      </c>
    </row>
    <row r="212" spans="2:11">
      <c r="B212" s="146" t="s">
        <v>154</v>
      </c>
      <c r="C212" s="68">
        <v>21.60973272</v>
      </c>
      <c r="D212" s="69">
        <v>25.281660307532299</v>
      </c>
      <c r="F212" s="146" t="s">
        <v>154</v>
      </c>
      <c r="G212" s="142">
        <v>12.153575768199429</v>
      </c>
      <c r="H212" s="142"/>
      <c r="I212" s="149" t="s">
        <v>156</v>
      </c>
      <c r="J212" s="278">
        <f>AVERAGE(G216:G217)</f>
        <v>12.087510815000002</v>
      </c>
      <c r="K212" s="279">
        <f>STDEV(G216:G217)</f>
        <v>2.8843709737552685</v>
      </c>
    </row>
    <row r="213" spans="2:11">
      <c r="B213" s="62"/>
      <c r="C213" s="68">
        <v>21.610073589999999</v>
      </c>
      <c r="D213" s="69">
        <v>25.144423000782499</v>
      </c>
      <c r="F213" s="62"/>
      <c r="G213" s="142">
        <v>12.150704544636286</v>
      </c>
      <c r="H213" s="142"/>
      <c r="I213" s="10"/>
      <c r="J213" s="107"/>
      <c r="K213" s="344"/>
    </row>
    <row r="214" spans="2:11">
      <c r="B214" s="146" t="s">
        <v>155</v>
      </c>
      <c r="C214" s="68">
        <v>23.761059761495801</v>
      </c>
      <c r="D214" s="69">
        <v>25.32618849</v>
      </c>
      <c r="F214" s="146" t="s">
        <v>155</v>
      </c>
      <c r="G214" s="142">
        <v>2.5613155888559005</v>
      </c>
      <c r="H214" s="142"/>
      <c r="I214" s="148"/>
      <c r="J214" s="345"/>
      <c r="K214" s="346"/>
    </row>
    <row r="215" spans="2:11">
      <c r="B215" s="62"/>
      <c r="C215" s="68">
        <v>24.1061652126693</v>
      </c>
      <c r="D215" s="69">
        <v>24.909701080000001</v>
      </c>
      <c r="F215" s="62"/>
      <c r="G215" s="142">
        <v>2.0163968033689974</v>
      </c>
      <c r="H215" s="142"/>
      <c r="I215" s="10"/>
      <c r="J215" s="107"/>
      <c r="K215" s="344"/>
    </row>
    <row r="216" spans="2:11">
      <c r="B216" s="146" t="s">
        <v>156</v>
      </c>
      <c r="C216" s="68">
        <v>20.94190262</v>
      </c>
      <c r="D216" s="69">
        <v>24.356910208406202</v>
      </c>
      <c r="F216" s="146" t="s">
        <v>156</v>
      </c>
      <c r="G216" s="142">
        <v>10.047952540000001</v>
      </c>
      <c r="H216" s="142"/>
      <c r="I216" s="148"/>
      <c r="J216" s="345"/>
      <c r="K216" s="346"/>
    </row>
    <row r="217" spans="2:11" ht="17" thickBot="1">
      <c r="B217" s="242"/>
      <c r="C217" s="71">
        <v>20.450341989999998</v>
      </c>
      <c r="D217" s="72">
        <v>24.184554330319799</v>
      </c>
      <c r="F217" s="242"/>
      <c r="G217" s="143">
        <v>14.127069090000001</v>
      </c>
      <c r="H217" s="143"/>
      <c r="I217" s="6"/>
      <c r="J217" s="110"/>
      <c r="K217" s="347"/>
    </row>
    <row r="218" spans="2:11" ht="17" thickBot="1"/>
    <row r="219" spans="2:11" ht="17" thickBot="1">
      <c r="B219" s="197"/>
      <c r="C219" s="196" t="s">
        <v>76</v>
      </c>
      <c r="D219" s="195"/>
      <c r="F219" s="193"/>
      <c r="G219" s="194"/>
      <c r="H219" s="167" t="s">
        <v>212</v>
      </c>
      <c r="I219" s="194"/>
      <c r="J219" s="327"/>
      <c r="K219" s="328"/>
    </row>
    <row r="220" spans="2:11">
      <c r="B220" s="166"/>
      <c r="C220" s="65" t="s">
        <v>199</v>
      </c>
      <c r="D220" s="66" t="s">
        <v>77</v>
      </c>
      <c r="F220" s="61"/>
      <c r="G220" s="65" t="s">
        <v>199</v>
      </c>
      <c r="H220" s="65"/>
      <c r="I220" s="17"/>
      <c r="J220" s="109"/>
      <c r="K220" s="343"/>
    </row>
    <row r="221" spans="2:11">
      <c r="B221" s="62" t="s">
        <v>149</v>
      </c>
      <c r="C221" s="68">
        <v>31.904149136987598</v>
      </c>
      <c r="D221" s="69">
        <v>23.792922140000002</v>
      </c>
      <c r="F221" s="62" t="s">
        <v>149</v>
      </c>
      <c r="G221" s="142">
        <v>3.4879389999999998E-3</v>
      </c>
      <c r="H221" s="142"/>
      <c r="I221" s="10"/>
      <c r="J221" s="107"/>
      <c r="K221" s="344"/>
    </row>
    <row r="222" spans="2:11">
      <c r="B222" s="62"/>
      <c r="C222" s="68">
        <v>31.0782142348016</v>
      </c>
      <c r="D222" s="69">
        <v>23.68855714</v>
      </c>
      <c r="F222" s="62"/>
      <c r="G222" s="142">
        <v>6.1830119999999999E-3</v>
      </c>
      <c r="H222" s="142"/>
      <c r="I222" s="10"/>
      <c r="J222" s="107"/>
      <c r="K222" s="344"/>
    </row>
    <row r="223" spans="2:11">
      <c r="B223" s="146" t="s">
        <v>150</v>
      </c>
      <c r="C223" s="68">
        <v>28.287316134138699</v>
      </c>
      <c r="D223" s="69">
        <v>23.732363749573601</v>
      </c>
      <c r="F223" s="146" t="s">
        <v>150</v>
      </c>
      <c r="G223" s="142">
        <v>3.8105493999999997E-2</v>
      </c>
      <c r="H223" s="142"/>
      <c r="I223" s="199"/>
      <c r="J223" s="136" t="s">
        <v>16</v>
      </c>
      <c r="K223" s="138" t="s">
        <v>49</v>
      </c>
    </row>
    <row r="224" spans="2:11">
      <c r="B224" s="62"/>
      <c r="C224" s="68">
        <v>28.232957068236299</v>
      </c>
      <c r="D224" s="69">
        <v>23.412813562871801</v>
      </c>
      <c r="F224" s="62"/>
      <c r="G224" s="142">
        <v>3.9568656000000001E-2</v>
      </c>
      <c r="H224" s="142"/>
      <c r="I224" s="148" t="s">
        <v>149</v>
      </c>
      <c r="J224" s="278">
        <f>AVERAGE(G221:G222)</f>
        <v>4.8354755000000003E-3</v>
      </c>
      <c r="K224" s="279">
        <f>STDEV(G221:G222)</f>
        <v>1.9057043940927723E-3</v>
      </c>
    </row>
    <row r="225" spans="2:11">
      <c r="B225" s="146" t="s">
        <v>151</v>
      </c>
      <c r="C225" s="68">
        <v>26.646387307793798</v>
      </c>
      <c r="D225" s="69">
        <v>23.847921979999999</v>
      </c>
      <c r="F225" s="146" t="s">
        <v>151</v>
      </c>
      <c r="G225" s="142">
        <v>0.12737459100000001</v>
      </c>
      <c r="H225" s="142"/>
      <c r="I225" s="149" t="s">
        <v>150</v>
      </c>
      <c r="J225" s="278">
        <f>AVERAGE(G223:G224)</f>
        <v>3.8837074999999999E-2</v>
      </c>
      <c r="K225" s="279">
        <f>STDEV(G223:G224)</f>
        <v>1.0346117721744741E-3</v>
      </c>
    </row>
    <row r="226" spans="2:11">
      <c r="B226" s="62"/>
      <c r="C226" s="68">
        <v>27.761986940345199</v>
      </c>
      <c r="D226" s="69">
        <v>23.499151479999998</v>
      </c>
      <c r="F226" s="62"/>
      <c r="G226" s="142">
        <v>5.8783284999999998E-2</v>
      </c>
      <c r="H226" s="142"/>
      <c r="I226" s="149" t="s">
        <v>151</v>
      </c>
      <c r="J226" s="278">
        <f>AVERAGE(G225:G226)</f>
        <v>9.3078938E-2</v>
      </c>
      <c r="K226" s="279">
        <f>STDEV(G225:G226)</f>
        <v>4.8501377603041566E-2</v>
      </c>
    </row>
    <row r="227" spans="2:11">
      <c r="B227" s="146" t="s">
        <v>152</v>
      </c>
      <c r="C227" s="68">
        <v>27.0717876614411</v>
      </c>
      <c r="D227" s="69">
        <v>23.6391566705781</v>
      </c>
      <c r="F227" s="146" t="s">
        <v>152</v>
      </c>
      <c r="G227" s="142">
        <v>8.6976391E-2</v>
      </c>
      <c r="H227" s="142"/>
      <c r="I227" s="149" t="s">
        <v>152</v>
      </c>
      <c r="J227" s="278">
        <f>AVERAGE(G227:G228)</f>
        <v>7.9165010000000008E-2</v>
      </c>
      <c r="K227" s="279">
        <f>STDEV(G227:G228)</f>
        <v>1.1046960951063509E-2</v>
      </c>
    </row>
    <row r="228" spans="2:11">
      <c r="B228" s="62"/>
      <c r="C228" s="68">
        <v>27.357424702636902</v>
      </c>
      <c r="D228" s="69">
        <v>23.443739855335298</v>
      </c>
      <c r="F228" s="62"/>
      <c r="G228" s="142">
        <v>7.1353629000000002E-2</v>
      </c>
      <c r="H228" s="142"/>
      <c r="I228" s="148" t="s">
        <v>153</v>
      </c>
      <c r="J228" s="278">
        <f>AVERAGE(G229:G230)</f>
        <v>6.7889133000000004E-2</v>
      </c>
      <c r="K228" s="279">
        <f>STDEV(G229:G230)</f>
        <v>4.3888863500819192E-2</v>
      </c>
    </row>
    <row r="229" spans="2:11">
      <c r="B229" s="62" t="s">
        <v>153</v>
      </c>
      <c r="C229" s="68">
        <v>27.310019576155099</v>
      </c>
      <c r="D229" s="69">
        <v>23.833055340000001</v>
      </c>
      <c r="F229" s="62" t="s">
        <v>153</v>
      </c>
      <c r="G229" s="142">
        <v>9.8923246000000006E-2</v>
      </c>
      <c r="H229" s="142"/>
      <c r="I229" s="149" t="s">
        <v>154</v>
      </c>
      <c r="J229" s="278">
        <f>AVERAGE(G231:G232)</f>
        <v>0.11378685150000001</v>
      </c>
      <c r="K229" s="279">
        <f>STDEV(G231:G232)</f>
        <v>5.8408780821894053E-3</v>
      </c>
    </row>
    <row r="230" spans="2:11">
      <c r="B230" s="62"/>
      <c r="C230" s="68">
        <v>28.734468011681201</v>
      </c>
      <c r="D230" s="69">
        <v>24.111890599999999</v>
      </c>
      <c r="F230" s="62"/>
      <c r="G230" s="142">
        <v>3.6855020000000002E-2</v>
      </c>
      <c r="H230" s="142"/>
      <c r="I230" s="149" t="s">
        <v>155</v>
      </c>
      <c r="J230" s="278">
        <f>AVERAGE(G233:G234)</f>
        <v>5.9056959999999999E-2</v>
      </c>
      <c r="K230" s="279">
        <f>STDEV(G233:G234)</f>
        <v>2.5199717318647875E-2</v>
      </c>
    </row>
    <row r="231" spans="2:11">
      <c r="B231" s="146" t="s">
        <v>154</v>
      </c>
      <c r="C231" s="68">
        <v>27.012830085156601</v>
      </c>
      <c r="D231" s="69">
        <v>23.620264553616799</v>
      </c>
      <c r="F231" s="146" t="s">
        <v>154</v>
      </c>
      <c r="G231" s="142">
        <v>0.109656727</v>
      </c>
      <c r="H231" s="142"/>
      <c r="I231" s="149" t="s">
        <v>156</v>
      </c>
      <c r="J231" s="278">
        <f>AVERAGE(G235:G236)</f>
        <v>0.11548503199999999</v>
      </c>
      <c r="K231" s="279">
        <f>STDEV(G235:G236)</f>
        <v>4.7630667525891901E-2</v>
      </c>
    </row>
    <row r="232" spans="2:11">
      <c r="B232" s="62"/>
      <c r="C232" s="68">
        <v>26.9080529604345</v>
      </c>
      <c r="D232" s="69">
        <v>23.743393110577401</v>
      </c>
      <c r="F232" s="62"/>
      <c r="G232" s="142">
        <v>0.11791697600000001</v>
      </c>
      <c r="H232" s="142"/>
      <c r="I232" s="10"/>
      <c r="J232" s="107"/>
      <c r="K232" s="344"/>
    </row>
    <row r="233" spans="2:11">
      <c r="B233" s="146" t="s">
        <v>155</v>
      </c>
      <c r="C233" s="68">
        <v>28.247267643871101</v>
      </c>
      <c r="D233" s="69">
        <v>24.071799930000001</v>
      </c>
      <c r="F233" s="146" t="s">
        <v>155</v>
      </c>
      <c r="G233" s="142">
        <v>4.1238069000000002E-2</v>
      </c>
      <c r="H233" s="142"/>
      <c r="I233" s="148"/>
      <c r="J233" s="345"/>
      <c r="K233" s="346"/>
    </row>
    <row r="234" spans="2:11">
      <c r="B234" s="62"/>
      <c r="C234" s="68">
        <v>27.348713967920101</v>
      </c>
      <c r="D234" s="69">
        <v>23.22297657</v>
      </c>
      <c r="F234" s="62"/>
      <c r="G234" s="142">
        <v>7.6875850999999995E-2</v>
      </c>
      <c r="H234" s="142"/>
      <c r="I234" s="10"/>
      <c r="J234" s="107"/>
      <c r="K234" s="344"/>
    </row>
    <row r="235" spans="2:11">
      <c r="B235" s="146" t="s">
        <v>156</v>
      </c>
      <c r="C235" s="68">
        <v>26.213277861578099</v>
      </c>
      <c r="D235" s="69">
        <v>22.976794613937201</v>
      </c>
      <c r="F235" s="146" t="s">
        <v>156</v>
      </c>
      <c r="G235" s="142">
        <v>0.14916499999999999</v>
      </c>
      <c r="H235" s="142"/>
      <c r="I235" s="148"/>
      <c r="J235" s="345"/>
      <c r="K235" s="346"/>
    </row>
    <row r="236" spans="2:11" ht="17" thickBot="1">
      <c r="B236" s="242"/>
      <c r="C236" s="71">
        <v>27.079924865048401</v>
      </c>
      <c r="D236" s="72">
        <v>23.0574226013063</v>
      </c>
      <c r="F236" s="242"/>
      <c r="G236" s="143">
        <v>8.1805063999999997E-2</v>
      </c>
      <c r="H236" s="143"/>
      <c r="I236" s="6"/>
      <c r="J236" s="110"/>
      <c r="K236" s="347"/>
    </row>
    <row r="237" spans="2:11" ht="17" thickBot="1"/>
    <row r="238" spans="2:11" ht="17" thickBot="1">
      <c r="B238" s="197"/>
      <c r="C238" s="196" t="s">
        <v>76</v>
      </c>
      <c r="D238" s="195"/>
      <c r="F238" s="193"/>
      <c r="G238" s="194"/>
      <c r="H238" s="167" t="s">
        <v>213</v>
      </c>
      <c r="I238" s="194"/>
      <c r="J238" s="327"/>
      <c r="K238" s="328"/>
    </row>
    <row r="239" spans="2:11">
      <c r="B239" s="166"/>
      <c r="C239" s="65" t="s">
        <v>200</v>
      </c>
      <c r="D239" s="66" t="s">
        <v>77</v>
      </c>
      <c r="F239" s="61"/>
      <c r="G239" s="65" t="s">
        <v>200</v>
      </c>
      <c r="H239" s="65"/>
      <c r="I239" s="17"/>
      <c r="J239" s="109"/>
      <c r="K239" s="343"/>
    </row>
    <row r="240" spans="2:11">
      <c r="B240" s="62" t="s">
        <v>149</v>
      </c>
      <c r="C240" s="68">
        <v>21.613060077899</v>
      </c>
      <c r="D240" s="69">
        <v>22.802373705224401</v>
      </c>
      <c r="F240" s="62" t="s">
        <v>149</v>
      </c>
      <c r="G240" s="142">
        <v>2.1459988769999998</v>
      </c>
      <c r="H240" s="142"/>
      <c r="I240" s="10"/>
      <c r="J240" s="107"/>
      <c r="K240" s="344"/>
    </row>
    <row r="241" spans="2:11">
      <c r="B241" s="62"/>
      <c r="C241" s="68">
        <v>21.6245751048885</v>
      </c>
      <c r="D241" s="69">
        <v>22.627045093040699</v>
      </c>
      <c r="F241" s="62"/>
      <c r="G241" s="142">
        <v>2.128938529</v>
      </c>
      <c r="H241" s="142"/>
      <c r="I241" s="10"/>
      <c r="J241" s="107"/>
      <c r="K241" s="344"/>
    </row>
    <row r="242" spans="2:11">
      <c r="B242" s="146" t="s">
        <v>150</v>
      </c>
      <c r="C242" s="68">
        <v>21.774478084484699</v>
      </c>
      <c r="D242" s="69">
        <v>23.0626116799648</v>
      </c>
      <c r="F242" s="146" t="s">
        <v>150</v>
      </c>
      <c r="G242" s="142">
        <v>1.9417449069999999</v>
      </c>
      <c r="H242" s="142"/>
      <c r="I242" s="199"/>
      <c r="J242" s="136" t="s">
        <v>16</v>
      </c>
      <c r="K242" s="138" t="s">
        <v>49</v>
      </c>
    </row>
    <row r="243" spans="2:11">
      <c r="B243" s="62"/>
      <c r="C243" s="68">
        <v>22.0311311619751</v>
      </c>
      <c r="D243" s="69">
        <v>22.401051853314101</v>
      </c>
      <c r="F243" s="62"/>
      <c r="G243" s="142">
        <v>1.6252938800000001</v>
      </c>
      <c r="H243" s="142"/>
      <c r="I243" s="148" t="s">
        <v>149</v>
      </c>
      <c r="J243" s="278">
        <f>AVERAGE(G240:G241)</f>
        <v>2.1374687029999997</v>
      </c>
      <c r="K243" s="279">
        <f>STDEV(G240:G241)</f>
        <v>1.2063487760202198E-2</v>
      </c>
    </row>
    <row r="244" spans="2:11">
      <c r="B244" s="146" t="s">
        <v>151</v>
      </c>
      <c r="C244" s="68">
        <v>21.454286504316102</v>
      </c>
      <c r="D244" s="69">
        <v>22.3633772918527</v>
      </c>
      <c r="F244" s="146" t="s">
        <v>151</v>
      </c>
      <c r="G244" s="142">
        <v>1.8802933639999999</v>
      </c>
      <c r="H244" s="142"/>
      <c r="I244" s="149" t="s">
        <v>150</v>
      </c>
      <c r="J244" s="278">
        <f>AVERAGE(G242:G243)</f>
        <v>1.7835193935</v>
      </c>
      <c r="K244" s="279">
        <f>STDEV(G242:G243)</f>
        <v>0.22376466710514714</v>
      </c>
    </row>
    <row r="245" spans="2:11">
      <c r="B245" s="62"/>
      <c r="C245" s="68">
        <v>21.3462333323831</v>
      </c>
      <c r="D245" s="69">
        <v>22.367111255837401</v>
      </c>
      <c r="F245" s="62"/>
      <c r="G245" s="142">
        <v>2.0265291699999999</v>
      </c>
      <c r="H245" s="142"/>
      <c r="I245" s="149" t="s">
        <v>151</v>
      </c>
      <c r="J245" s="278">
        <f>AVERAGE(G244:G245)</f>
        <v>1.9534112669999999</v>
      </c>
      <c r="K245" s="279">
        <f>STDEV(G244:G245)</f>
        <v>0.10340433007488038</v>
      </c>
    </row>
    <row r="246" spans="2:11">
      <c r="B246" s="146" t="s">
        <v>152</v>
      </c>
      <c r="C246" s="68">
        <v>21.144990691416101</v>
      </c>
      <c r="D246" s="69">
        <v>22.4052048314914</v>
      </c>
      <c r="F246" s="146" t="s">
        <v>152</v>
      </c>
      <c r="G246" s="142">
        <v>2.2339301250000001</v>
      </c>
      <c r="H246" s="142"/>
      <c r="I246" s="149" t="s">
        <v>152</v>
      </c>
      <c r="J246" s="278">
        <f>AVERAGE(G246:G247)</f>
        <v>2.2026735044999999</v>
      </c>
      <c r="K246" s="279">
        <f>STDEV(G246:G247)</f>
        <v>4.420353662504891E-2</v>
      </c>
    </row>
    <row r="247" spans="2:11">
      <c r="B247" s="62"/>
      <c r="C247" s="68">
        <v>21.1859380202844</v>
      </c>
      <c r="D247" s="69">
        <v>22.203944672373801</v>
      </c>
      <c r="F247" s="62"/>
      <c r="G247" s="142">
        <v>2.1714168840000001</v>
      </c>
      <c r="H247" s="142"/>
      <c r="I247" s="148" t="s">
        <v>153</v>
      </c>
      <c r="J247" s="278">
        <f>AVERAGE(G248:G249)</f>
        <v>1.4657433000000001E-2</v>
      </c>
      <c r="K247" s="279">
        <f>STDEV(G248:G249)</f>
        <v>8.3109371262692154E-4</v>
      </c>
    </row>
    <row r="248" spans="2:11">
      <c r="B248" s="62" t="s">
        <v>153</v>
      </c>
      <c r="C248" s="68">
        <v>28.561199068464301</v>
      </c>
      <c r="D248" s="69">
        <v>22.341903075161099</v>
      </c>
      <c r="F248" s="62" t="s">
        <v>153</v>
      </c>
      <c r="G248" s="142">
        <v>1.4069761E-2</v>
      </c>
      <c r="H248" s="142"/>
      <c r="I248" s="149" t="s">
        <v>154</v>
      </c>
      <c r="J248" s="278">
        <f>AVERAGE(G250:G251)</f>
        <v>0.15011804949999999</v>
      </c>
      <c r="K248" s="279">
        <f>STDEV(G250:G251)</f>
        <v>1.239098214458856E-2</v>
      </c>
    </row>
    <row r="249" spans="2:11">
      <c r="B249" s="62"/>
      <c r="C249" s="68">
        <v>28.445450797638301</v>
      </c>
      <c r="D249" s="69">
        <v>22.4779783778548</v>
      </c>
      <c r="F249" s="62"/>
      <c r="G249" s="142">
        <v>1.5245105E-2</v>
      </c>
      <c r="H249" s="142"/>
      <c r="I249" s="149" t="s">
        <v>155</v>
      </c>
      <c r="J249" s="278">
        <f>AVERAGE(G252:G253)</f>
        <v>3.1084676000000002E-2</v>
      </c>
      <c r="K249" s="279">
        <f>STDEV(G252:G253)</f>
        <v>5.8093913243299567E-3</v>
      </c>
    </row>
    <row r="250" spans="2:11">
      <c r="B250" s="146" t="s">
        <v>154</v>
      </c>
      <c r="C250" s="68">
        <v>25.005903494922901</v>
      </c>
      <c r="D250" s="69">
        <v>22.208047590448601</v>
      </c>
      <c r="F250" s="146" t="s">
        <v>154</v>
      </c>
      <c r="G250" s="142">
        <v>0.15887979699999999</v>
      </c>
      <c r="H250" s="142"/>
      <c r="I250" s="149" t="s">
        <v>156</v>
      </c>
      <c r="J250" s="278">
        <f>AVERAGE(G254:G255)</f>
        <v>9.996393449999999E-2</v>
      </c>
      <c r="K250" s="279">
        <f>STDEV(G254:G255)</f>
        <v>1.1033786137516419E-3</v>
      </c>
    </row>
    <row r="251" spans="2:11">
      <c r="B251" s="62"/>
      <c r="C251" s="68">
        <v>25.174502981687599</v>
      </c>
      <c r="D251" s="69">
        <v>22.495774581079399</v>
      </c>
      <c r="F251" s="62"/>
      <c r="G251" s="142">
        <v>0.14135630199999999</v>
      </c>
      <c r="H251" s="142"/>
      <c r="I251" s="10"/>
      <c r="J251" s="107"/>
      <c r="K251" s="344"/>
    </row>
    <row r="252" spans="2:11">
      <c r="B252" s="146" t="s">
        <v>155</v>
      </c>
      <c r="C252" s="68">
        <v>26.939791551661099</v>
      </c>
      <c r="D252" s="69">
        <v>22.094878599469801</v>
      </c>
      <c r="F252" s="146" t="s">
        <v>155</v>
      </c>
      <c r="G252" s="142">
        <v>3.5192536000000003E-2</v>
      </c>
      <c r="H252" s="142"/>
      <c r="I252" s="148"/>
      <c r="J252" s="345"/>
      <c r="K252" s="346"/>
    </row>
    <row r="253" spans="2:11">
      <c r="B253" s="62"/>
      <c r="C253" s="68">
        <v>27.3233409316333</v>
      </c>
      <c r="D253" s="69">
        <v>22.127531092185301</v>
      </c>
      <c r="F253" s="62"/>
      <c r="G253" s="142">
        <v>2.6976816000000001E-2</v>
      </c>
      <c r="H253" s="142"/>
      <c r="I253" s="10"/>
      <c r="J253" s="107"/>
      <c r="K253" s="344"/>
    </row>
    <row r="254" spans="2:11">
      <c r="B254" s="146" t="s">
        <v>156</v>
      </c>
      <c r="C254" s="68">
        <v>25.024112126927498</v>
      </c>
      <c r="D254" s="69">
        <v>21.632812815522001</v>
      </c>
      <c r="F254" s="146" t="s">
        <v>156</v>
      </c>
      <c r="G254" s="142">
        <v>0.100744141</v>
      </c>
      <c r="H254" s="142"/>
      <c r="I254" s="148"/>
      <c r="J254" s="345"/>
      <c r="K254" s="346"/>
    </row>
    <row r="255" spans="2:11" ht="17" thickBot="1">
      <c r="B255" s="242"/>
      <c r="C255" s="71">
        <v>25.046632716023801</v>
      </c>
      <c r="D255" s="72">
        <v>21.792947132024999</v>
      </c>
      <c r="F255" s="242"/>
      <c r="G255" s="143">
        <v>9.9183727999999999E-2</v>
      </c>
      <c r="H255" s="143"/>
      <c r="I255" s="6"/>
      <c r="J255" s="110"/>
      <c r="K255" s="347"/>
    </row>
    <row r="256" spans="2:11" ht="17" thickBot="1"/>
    <row r="257" spans="2:11" ht="17" thickBot="1">
      <c r="B257" s="197"/>
      <c r="C257" s="196" t="s">
        <v>76</v>
      </c>
      <c r="D257" s="195"/>
      <c r="F257" s="193"/>
      <c r="G257" s="194"/>
      <c r="H257" s="167" t="s">
        <v>214</v>
      </c>
      <c r="I257" s="194"/>
      <c r="J257" s="327"/>
      <c r="K257" s="328"/>
    </row>
    <row r="258" spans="2:11">
      <c r="B258" s="166"/>
      <c r="C258" s="65" t="s">
        <v>201</v>
      </c>
      <c r="D258" s="66" t="s">
        <v>77</v>
      </c>
      <c r="F258" s="61"/>
      <c r="G258" s="65" t="s">
        <v>201</v>
      </c>
      <c r="H258" s="65"/>
      <c r="I258" s="17"/>
      <c r="J258" s="109"/>
      <c r="K258" s="343"/>
    </row>
    <row r="259" spans="2:11">
      <c r="B259" s="62" t="s">
        <v>149</v>
      </c>
      <c r="C259" s="68">
        <v>20.3419742977092</v>
      </c>
      <c r="D259" s="69">
        <v>22.802373705224401</v>
      </c>
      <c r="F259" s="62" t="s">
        <v>149</v>
      </c>
      <c r="G259" s="142">
        <v>5.1792209319999998</v>
      </c>
      <c r="H259" s="142"/>
      <c r="I259" s="10"/>
      <c r="J259" s="107"/>
      <c r="K259" s="344"/>
    </row>
    <row r="260" spans="2:11">
      <c r="B260" s="62"/>
      <c r="C260" s="68">
        <v>20.387029024566399</v>
      </c>
      <c r="D260" s="69">
        <v>22.627045093040699</v>
      </c>
      <c r="F260" s="62"/>
      <c r="G260" s="142">
        <v>5.0199756789999999</v>
      </c>
      <c r="H260" s="142"/>
      <c r="I260" s="10"/>
      <c r="J260" s="107"/>
      <c r="K260" s="344"/>
    </row>
    <row r="261" spans="2:11">
      <c r="B261" s="146" t="s">
        <v>150</v>
      </c>
      <c r="C261" s="68">
        <v>20.8814137746452</v>
      </c>
      <c r="D261" s="69">
        <v>23.0626116799648</v>
      </c>
      <c r="F261" s="146" t="s">
        <v>150</v>
      </c>
      <c r="G261" s="142">
        <v>3.6060464790000002</v>
      </c>
      <c r="H261" s="142"/>
      <c r="I261" s="199"/>
      <c r="J261" s="136" t="s">
        <v>16</v>
      </c>
      <c r="K261" s="138" t="s">
        <v>49</v>
      </c>
    </row>
    <row r="262" spans="2:11">
      <c r="B262" s="62"/>
      <c r="C262" s="68">
        <v>20.839535530250298</v>
      </c>
      <c r="D262" s="69">
        <v>22.401051853314101</v>
      </c>
      <c r="F262" s="62"/>
      <c r="G262" s="142">
        <v>3.7122560849999999</v>
      </c>
      <c r="H262" s="142"/>
      <c r="I262" s="148" t="s">
        <v>149</v>
      </c>
      <c r="J262" s="278">
        <f>AVERAGE(G259:G260)</f>
        <v>5.0995983054999998</v>
      </c>
      <c r="K262" s="279">
        <f>STDEV(G259:G260)</f>
        <v>0.11260339826806735</v>
      </c>
    </row>
    <row r="263" spans="2:11">
      <c r="B263" s="146" t="s">
        <v>151</v>
      </c>
      <c r="C263" s="68">
        <v>20.298906267379198</v>
      </c>
      <c r="D263" s="69">
        <v>22.3633772918527</v>
      </c>
      <c r="F263" s="146" t="s">
        <v>151</v>
      </c>
      <c r="G263" s="142">
        <v>4.1882222640000002</v>
      </c>
      <c r="H263" s="142"/>
      <c r="I263" s="149" t="s">
        <v>150</v>
      </c>
      <c r="J263" s="278">
        <f>AVERAGE(G261:G262)</f>
        <v>3.6591512819999998</v>
      </c>
      <c r="K263" s="279">
        <f>STDEV(G261:G262)</f>
        <v>7.5101532629751236E-2</v>
      </c>
    </row>
    <row r="264" spans="2:11">
      <c r="B264" s="62"/>
      <c r="C264" s="68">
        <v>20.251815658603402</v>
      </c>
      <c r="D264" s="69">
        <v>22.367111255837401</v>
      </c>
      <c r="F264" s="62"/>
      <c r="G264" s="142">
        <v>4.327184441</v>
      </c>
      <c r="H264" s="142"/>
      <c r="I264" s="149" t="s">
        <v>151</v>
      </c>
      <c r="J264" s="278">
        <f>AVERAGE(G263:G264)</f>
        <v>4.2577033525000001</v>
      </c>
      <c r="K264" s="279">
        <f>STDEV(G263:G264)</f>
        <v>9.8261097685145141E-2</v>
      </c>
    </row>
    <row r="265" spans="2:11">
      <c r="B265" s="146" t="s">
        <v>152</v>
      </c>
      <c r="C265" s="68">
        <v>20.477750951097299</v>
      </c>
      <c r="D265" s="69">
        <v>22.4052048314914</v>
      </c>
      <c r="F265" s="146" t="s">
        <v>152</v>
      </c>
      <c r="G265" s="142">
        <v>3.5475519250000001</v>
      </c>
      <c r="H265" s="142"/>
      <c r="I265" s="149" t="s">
        <v>152</v>
      </c>
      <c r="J265" s="278">
        <f>AVERAGE(G265:G266)</f>
        <v>3.5670535305</v>
      </c>
      <c r="K265" s="279">
        <f>STDEV(G265:G266)</f>
        <v>2.7579434986149613E-2</v>
      </c>
    </row>
    <row r="266" spans="2:11">
      <c r="B266" s="62"/>
      <c r="C266" s="68">
        <v>20.461975942428399</v>
      </c>
      <c r="D266" s="69">
        <v>22.203944672373801</v>
      </c>
      <c r="F266" s="62"/>
      <c r="G266" s="142">
        <v>3.5865551359999999</v>
      </c>
      <c r="H266" s="142"/>
      <c r="I266" s="148" t="s">
        <v>153</v>
      </c>
      <c r="J266" s="278">
        <f>AVERAGE(G267:G268)</f>
        <v>1.51272235E-2</v>
      </c>
      <c r="K266" s="279">
        <f>STDEV(G267:G268)</f>
        <v>6.8978570560663645E-3</v>
      </c>
    </row>
    <row r="267" spans="2:11">
      <c r="B267" s="62" t="s">
        <v>153</v>
      </c>
      <c r="C267" s="68">
        <v>29.0182149367186</v>
      </c>
      <c r="D267" s="69">
        <v>22.341903075161099</v>
      </c>
      <c r="F267" s="62" t="s">
        <v>153</v>
      </c>
      <c r="G267" s="142">
        <v>1.0249701999999999E-2</v>
      </c>
      <c r="H267" s="142"/>
      <c r="I267" s="149" t="s">
        <v>154</v>
      </c>
      <c r="J267" s="278">
        <f>AVERAGE(G269:G270)</f>
        <v>0.11214973249999999</v>
      </c>
      <c r="K267" s="279">
        <f>STDEV(G269:G270)</f>
        <v>3.0599628762846957E-3</v>
      </c>
    </row>
    <row r="268" spans="2:11">
      <c r="B268" s="62"/>
      <c r="C268" s="68">
        <v>28.053454664135899</v>
      </c>
      <c r="D268" s="69">
        <v>22.4779783778548</v>
      </c>
      <c r="F268" s="62"/>
      <c r="G268" s="142">
        <v>2.0004745000000001E-2</v>
      </c>
      <c r="H268" s="142"/>
      <c r="I268" s="149" t="s">
        <v>155</v>
      </c>
      <c r="J268" s="278">
        <f>AVERAGE(G271:G272)</f>
        <v>3.9717588999999998E-2</v>
      </c>
      <c r="K268" s="279">
        <f>STDEV(G271:G272)</f>
        <v>5.8058218492985092E-3</v>
      </c>
    </row>
    <row r="269" spans="2:11">
      <c r="B269" s="146" t="s">
        <v>154</v>
      </c>
      <c r="C269" s="68">
        <v>25.536519121982199</v>
      </c>
      <c r="D269" s="69">
        <v>22.208047590448601</v>
      </c>
      <c r="F269" s="146" t="s">
        <v>154</v>
      </c>
      <c r="G269" s="142">
        <v>0.10998601199999999</v>
      </c>
      <c r="H269" s="142"/>
      <c r="I269" s="149" t="s">
        <v>156</v>
      </c>
      <c r="J269" s="278">
        <f>AVERAGE(G273:G274)</f>
        <v>7.0893779500000004E-2</v>
      </c>
      <c r="K269" s="279">
        <f>STDEV(G273:G274)</f>
        <v>6.9366729757128192E-3</v>
      </c>
    </row>
    <row r="270" spans="2:11">
      <c r="B270" s="62"/>
      <c r="C270" s="68">
        <v>25.480843978186101</v>
      </c>
      <c r="D270" s="69">
        <v>22.495774581079399</v>
      </c>
      <c r="F270" s="62"/>
      <c r="G270" s="142">
        <v>0.114313453</v>
      </c>
      <c r="H270" s="142"/>
      <c r="I270" s="10"/>
      <c r="J270" s="107"/>
      <c r="K270" s="344"/>
    </row>
    <row r="271" spans="2:11">
      <c r="B271" s="146" t="s">
        <v>155</v>
      </c>
      <c r="C271" s="68">
        <v>26.623375261164</v>
      </c>
      <c r="D271" s="69">
        <v>22.094878599469801</v>
      </c>
      <c r="F271" s="146" t="s">
        <v>155</v>
      </c>
      <c r="G271" s="142">
        <v>4.3822924999999999E-2</v>
      </c>
      <c r="H271" s="142"/>
      <c r="I271" s="148"/>
      <c r="J271" s="345"/>
      <c r="K271" s="346"/>
    </row>
    <row r="272" spans="2:11">
      <c r="B272" s="62"/>
      <c r="C272" s="68">
        <v>26.922687315002801</v>
      </c>
      <c r="D272" s="69">
        <v>22.127531092185301</v>
      </c>
      <c r="F272" s="62"/>
      <c r="G272" s="142">
        <v>3.5612253000000003E-2</v>
      </c>
      <c r="H272" s="142"/>
      <c r="I272" s="10"/>
      <c r="J272" s="107"/>
      <c r="K272" s="344"/>
    </row>
    <row r="273" spans="2:11">
      <c r="B273" s="146" t="s">
        <v>156</v>
      </c>
      <c r="C273" s="68">
        <v>25.434562143809</v>
      </c>
      <c r="D273" s="69">
        <v>21.632812815522001</v>
      </c>
      <c r="F273" s="146" t="s">
        <v>156</v>
      </c>
      <c r="G273" s="142">
        <v>7.5798747999999999E-2</v>
      </c>
      <c r="H273" s="142"/>
      <c r="I273" s="148"/>
      <c r="J273" s="345"/>
      <c r="K273" s="346"/>
    </row>
    <row r="274" spans="2:11" ht="17" thickBot="1">
      <c r="B274" s="242"/>
      <c r="C274" s="71">
        <v>25.634514734425299</v>
      </c>
      <c r="D274" s="72">
        <v>21.792947132024999</v>
      </c>
      <c r="F274" s="242"/>
      <c r="G274" s="143">
        <v>6.5988810999999994E-2</v>
      </c>
      <c r="H274" s="143"/>
      <c r="I274" s="6"/>
      <c r="J274" s="110"/>
      <c r="K274" s="347"/>
    </row>
    <row r="275" spans="2:11" ht="17" thickBot="1"/>
    <row r="276" spans="2:11" ht="17" thickBot="1">
      <c r="B276" s="197"/>
      <c r="C276" s="196" t="s">
        <v>76</v>
      </c>
      <c r="D276" s="195"/>
      <c r="F276" s="193"/>
      <c r="G276" s="194"/>
      <c r="H276" s="167" t="s">
        <v>215</v>
      </c>
      <c r="I276" s="194"/>
      <c r="J276" s="327"/>
      <c r="K276" s="328"/>
    </row>
    <row r="277" spans="2:11">
      <c r="B277" s="166"/>
      <c r="C277" s="65" t="s">
        <v>202</v>
      </c>
      <c r="D277" s="66" t="s">
        <v>77</v>
      </c>
      <c r="F277" s="61"/>
      <c r="G277" s="65" t="s">
        <v>202</v>
      </c>
      <c r="H277" s="65"/>
      <c r="I277" s="17"/>
      <c r="J277" s="109"/>
      <c r="K277" s="343"/>
    </row>
    <row r="278" spans="2:11">
      <c r="B278" s="62" t="s">
        <v>149</v>
      </c>
      <c r="C278" s="68">
        <v>22.090031439231399</v>
      </c>
      <c r="D278" s="69">
        <v>24.274542189999998</v>
      </c>
      <c r="F278" s="62" t="s">
        <v>149</v>
      </c>
      <c r="G278" s="142">
        <v>4.0900198950000002</v>
      </c>
      <c r="H278" s="142"/>
      <c r="I278" s="10"/>
      <c r="J278" s="107"/>
      <c r="K278" s="344"/>
    </row>
    <row r="279" spans="2:11">
      <c r="B279" s="62"/>
      <c r="C279" s="68">
        <v>22.031564239524599</v>
      </c>
      <c r="D279" s="69">
        <v>23.969736409999999</v>
      </c>
      <c r="F279" s="62"/>
      <c r="G279" s="142">
        <v>4.2591781060000002</v>
      </c>
      <c r="H279" s="142"/>
      <c r="I279" s="10"/>
      <c r="J279" s="107"/>
      <c r="K279" s="344"/>
    </row>
    <row r="280" spans="2:11">
      <c r="B280" s="146" t="s">
        <v>150</v>
      </c>
      <c r="C280" s="68">
        <v>21.449292720778399</v>
      </c>
      <c r="D280" s="69">
        <v>23.732363749573601</v>
      </c>
      <c r="F280" s="146" t="s">
        <v>150</v>
      </c>
      <c r="G280" s="142">
        <v>4.3568816830000001</v>
      </c>
      <c r="H280" s="142"/>
      <c r="I280" s="199"/>
      <c r="J280" s="136" t="s">
        <v>16</v>
      </c>
      <c r="K280" s="138" t="s">
        <v>49</v>
      </c>
    </row>
    <row r="281" spans="2:11">
      <c r="B281" s="62"/>
      <c r="C281" s="68">
        <v>21.303722244163801</v>
      </c>
      <c r="D281" s="69">
        <v>23.412813562871801</v>
      </c>
      <c r="F281" s="62"/>
      <c r="G281" s="142">
        <v>4.8194429779999997</v>
      </c>
      <c r="H281" s="142"/>
      <c r="I281" s="148" t="s">
        <v>149</v>
      </c>
      <c r="J281" s="278">
        <f>AVERAGE(G278:G279)</f>
        <v>4.1745990005000007</v>
      </c>
      <c r="K281" s="279">
        <f>STDEV(G278:G279)</f>
        <v>0.11961291809148487</v>
      </c>
    </row>
    <row r="282" spans="2:11">
      <c r="B282" s="146" t="s">
        <v>151</v>
      </c>
      <c r="C282" s="68">
        <v>21.409185337421199</v>
      </c>
      <c r="D282" s="69">
        <v>23.955893620000001</v>
      </c>
      <c r="F282" s="146" t="s">
        <v>151</v>
      </c>
      <c r="G282" s="142">
        <v>5.508687288</v>
      </c>
      <c r="H282" s="142"/>
      <c r="I282" s="149" t="s">
        <v>150</v>
      </c>
      <c r="J282" s="278">
        <f>AVERAGE(G280:G281)</f>
        <v>4.5881623304999994</v>
      </c>
      <c r="K282" s="279">
        <f>STDEV(G280:G281)</f>
        <v>0.32708022840893075</v>
      </c>
    </row>
    <row r="283" spans="2:11">
      <c r="B283" s="62"/>
      <c r="C283" s="68">
        <v>21.3418594575969</v>
      </c>
      <c r="D283" s="69">
        <v>23.78589419</v>
      </c>
      <c r="F283" s="62"/>
      <c r="G283" s="142">
        <v>5.7718525610000002</v>
      </c>
      <c r="H283" s="142"/>
      <c r="I283" s="149" t="s">
        <v>151</v>
      </c>
      <c r="J283" s="278">
        <f>AVERAGE(G282:G283)</f>
        <v>5.6402699245000001</v>
      </c>
      <c r="K283" s="279">
        <f>STDEV(G282:G283)</f>
        <v>0.18608594911110923</v>
      </c>
    </row>
    <row r="284" spans="2:11">
      <c r="B284" s="146" t="s">
        <v>152</v>
      </c>
      <c r="C284" s="68">
        <v>20.997590899363299</v>
      </c>
      <c r="D284" s="69">
        <v>23.6391566705781</v>
      </c>
      <c r="F284" s="146" t="s">
        <v>152</v>
      </c>
      <c r="G284" s="142">
        <v>5.8314609419999996</v>
      </c>
      <c r="H284" s="142"/>
      <c r="I284" s="149" t="s">
        <v>152</v>
      </c>
      <c r="J284" s="278">
        <f>AVERAGE(G284:G285)</f>
        <v>6.0007737255000002</v>
      </c>
      <c r="K284" s="279">
        <f>STDEV(G284:G285)</f>
        <v>0.23944443470883975</v>
      </c>
    </row>
    <row r="285" spans="2:11">
      <c r="B285" s="62"/>
      <c r="C285" s="68">
        <v>20.916157545828501</v>
      </c>
      <c r="D285" s="69">
        <v>23.443739855335298</v>
      </c>
      <c r="F285" s="62"/>
      <c r="G285" s="142">
        <v>6.1700865089999999</v>
      </c>
      <c r="H285" s="142"/>
      <c r="I285" s="148" t="s">
        <v>153</v>
      </c>
      <c r="J285" s="278">
        <f>AVERAGE(G286:G287)</f>
        <v>0.49352098849999998</v>
      </c>
      <c r="K285" s="279">
        <f>STDEV(G286:G287)</f>
        <v>9.2720854536258324E-3</v>
      </c>
    </row>
    <row r="286" spans="2:11">
      <c r="B286" s="62" t="s">
        <v>153</v>
      </c>
      <c r="C286" s="68">
        <v>25.1516437952444</v>
      </c>
      <c r="D286" s="69">
        <v>24.090294220000001</v>
      </c>
      <c r="F286" s="62" t="s">
        <v>153</v>
      </c>
      <c r="G286" s="142">
        <v>0.48696463400000001</v>
      </c>
      <c r="H286" s="142"/>
      <c r="I286" s="149" t="s">
        <v>154</v>
      </c>
      <c r="J286" s="278">
        <f>AVERAGE(G288:G289)</f>
        <v>1.896722268</v>
      </c>
      <c r="K286" s="279">
        <f>STDEV(G288:G289)</f>
        <v>0.26526384273284986</v>
      </c>
    </row>
    <row r="287" spans="2:11">
      <c r="B287" s="62"/>
      <c r="C287" s="68">
        <v>25.1133095523968</v>
      </c>
      <c r="D287" s="69">
        <v>24.13677118</v>
      </c>
      <c r="F287" s="62"/>
      <c r="G287" s="142">
        <v>0.50007734299999995</v>
      </c>
      <c r="H287" s="142"/>
      <c r="I287" s="149" t="s">
        <v>155</v>
      </c>
      <c r="J287" s="278">
        <f>AVERAGE(G290:G291)</f>
        <v>0.49077568650000003</v>
      </c>
      <c r="K287" s="279">
        <f>STDEV(G290:G291)</f>
        <v>1.8714577277556689E-2</v>
      </c>
    </row>
    <row r="288" spans="2:11">
      <c r="B288" s="146" t="s">
        <v>154</v>
      </c>
      <c r="C288" s="68">
        <v>22.908547783543799</v>
      </c>
      <c r="D288" s="69">
        <v>23.620264553616799</v>
      </c>
      <c r="F288" s="146" t="s">
        <v>154</v>
      </c>
      <c r="G288" s="142">
        <v>1.7091524060000001</v>
      </c>
      <c r="H288" s="142"/>
      <c r="I288" s="149" t="s">
        <v>156</v>
      </c>
      <c r="J288" s="278">
        <f>AVERAGE(G292:G293)</f>
        <v>1.3930067909999999</v>
      </c>
      <c r="K288" s="279">
        <f>STDEV(G292:G293)</f>
        <v>0.19233142379399845</v>
      </c>
    </row>
    <row r="289" spans="2:11">
      <c r="B289" s="62"/>
      <c r="C289" s="68">
        <v>22.622271335314501</v>
      </c>
      <c r="D289" s="69">
        <v>23.743393110577401</v>
      </c>
      <c r="F289" s="62"/>
      <c r="G289" s="142">
        <v>2.0842921300000001</v>
      </c>
      <c r="H289" s="142"/>
      <c r="I289" s="10"/>
      <c r="J289" s="107"/>
      <c r="K289" s="344"/>
    </row>
    <row r="290" spans="2:11">
      <c r="B290" s="146" t="s">
        <v>155</v>
      </c>
      <c r="C290" s="68">
        <v>24.147962365005601</v>
      </c>
      <c r="D290" s="69">
        <v>23.070680429999999</v>
      </c>
      <c r="F290" s="146" t="s">
        <v>155</v>
      </c>
      <c r="G290" s="142">
        <v>0.47754248199999999</v>
      </c>
      <c r="H290" s="142"/>
      <c r="I290" s="148"/>
      <c r="J290" s="345"/>
      <c r="K290" s="346"/>
    </row>
    <row r="291" spans="2:11">
      <c r="B291" s="62"/>
      <c r="C291" s="68">
        <v>24.070142260585001</v>
      </c>
      <c r="D291" s="69">
        <v>23.092646269999999</v>
      </c>
      <c r="F291" s="62"/>
      <c r="G291" s="142">
        <v>0.50400889100000001</v>
      </c>
      <c r="H291" s="142"/>
      <c r="I291" s="10"/>
      <c r="J291" s="107"/>
      <c r="K291" s="344"/>
    </row>
    <row r="292" spans="2:11">
      <c r="B292" s="146" t="s">
        <v>156</v>
      </c>
      <c r="C292" s="68">
        <v>22.6871148478089</v>
      </c>
      <c r="D292" s="69">
        <v>22.976794613937201</v>
      </c>
      <c r="F292" s="146" t="s">
        <v>156</v>
      </c>
      <c r="G292" s="142">
        <v>1.257007937</v>
      </c>
      <c r="H292" s="142"/>
      <c r="I292" s="148"/>
      <c r="J292" s="345"/>
      <c r="K292" s="346"/>
    </row>
    <row r="293" spans="2:11" ht="17" thickBot="1">
      <c r="B293" s="242"/>
      <c r="C293" s="71">
        <v>22.404514874836799</v>
      </c>
      <c r="D293" s="72">
        <v>23.0574226013063</v>
      </c>
      <c r="F293" s="242"/>
      <c r="G293" s="143">
        <v>1.529005645</v>
      </c>
      <c r="H293" s="143"/>
      <c r="I293" s="6"/>
      <c r="J293" s="110"/>
      <c r="K293" s="347"/>
    </row>
    <row r="294" spans="2:11" ht="17" thickBot="1"/>
    <row r="295" spans="2:11" ht="17" thickBot="1">
      <c r="B295" s="197"/>
      <c r="C295" s="196" t="s">
        <v>76</v>
      </c>
      <c r="D295" s="195"/>
      <c r="F295" s="193"/>
      <c r="G295" s="194"/>
      <c r="H295" s="167" t="s">
        <v>216</v>
      </c>
      <c r="I295" s="194"/>
      <c r="J295" s="327"/>
      <c r="K295" s="328"/>
    </row>
    <row r="296" spans="2:11">
      <c r="B296" s="166"/>
      <c r="C296" s="65" t="s">
        <v>203</v>
      </c>
      <c r="D296" s="66" t="s">
        <v>77</v>
      </c>
      <c r="F296" s="61"/>
      <c r="G296" s="65" t="s">
        <v>203</v>
      </c>
      <c r="H296" s="65"/>
      <c r="I296" s="17"/>
      <c r="J296" s="109"/>
      <c r="K296" s="343"/>
    </row>
    <row r="297" spans="2:11">
      <c r="B297" s="62" t="s">
        <v>149</v>
      </c>
      <c r="C297" s="68">
        <v>22.604293817512598</v>
      </c>
      <c r="D297" s="69">
        <v>24.274542189999998</v>
      </c>
      <c r="F297" s="62" t="s">
        <v>149</v>
      </c>
      <c r="G297" s="142">
        <v>2.863630761</v>
      </c>
      <c r="H297" s="142"/>
      <c r="I297" s="10"/>
      <c r="J297" s="107"/>
      <c r="K297" s="344"/>
    </row>
    <row r="298" spans="2:11">
      <c r="B298" s="62"/>
      <c r="C298" s="68">
        <v>22.660510561930401</v>
      </c>
      <c r="D298" s="69">
        <v>23.969736409999999</v>
      </c>
      <c r="F298" s="62"/>
      <c r="G298" s="142">
        <v>2.7541912399999999</v>
      </c>
      <c r="H298" s="142"/>
      <c r="I298" s="10"/>
      <c r="J298" s="107"/>
      <c r="K298" s="344"/>
    </row>
    <row r="299" spans="2:11">
      <c r="B299" s="146" t="s">
        <v>150</v>
      </c>
      <c r="C299" s="68">
        <v>22.616424573013202</v>
      </c>
      <c r="D299" s="69">
        <v>23.732363749573601</v>
      </c>
      <c r="F299" s="146" t="s">
        <v>150</v>
      </c>
      <c r="G299" s="142">
        <v>1.940144468</v>
      </c>
      <c r="H299" s="142"/>
      <c r="I299" s="199"/>
      <c r="J299" s="136" t="s">
        <v>16</v>
      </c>
      <c r="K299" s="138" t="s">
        <v>49</v>
      </c>
    </row>
    <row r="300" spans="2:11">
      <c r="B300" s="62"/>
      <c r="C300" s="68">
        <v>22.472316121461699</v>
      </c>
      <c r="D300" s="69">
        <v>23.412813562871801</v>
      </c>
      <c r="F300" s="62"/>
      <c r="G300" s="142">
        <v>2.1439518940000002</v>
      </c>
      <c r="H300" s="142"/>
      <c r="I300" s="148" t="s">
        <v>149</v>
      </c>
      <c r="J300" s="278">
        <f>AVERAGE(G297:G298)</f>
        <v>2.8089110005000002</v>
      </c>
      <c r="K300" s="279">
        <f>STDEV(G297:G298)</f>
        <v>7.7385427428907638E-2</v>
      </c>
    </row>
    <row r="301" spans="2:11">
      <c r="B301" s="146" t="s">
        <v>151</v>
      </c>
      <c r="C301" s="68">
        <v>22.649039224425799</v>
      </c>
      <c r="D301" s="69">
        <v>23.955893620000001</v>
      </c>
      <c r="F301" s="146" t="s">
        <v>151</v>
      </c>
      <c r="G301" s="142">
        <v>2.3324637840000002</v>
      </c>
      <c r="H301" s="142"/>
      <c r="I301" s="149" t="s">
        <v>150</v>
      </c>
      <c r="J301" s="278">
        <f>AVERAGE(G299:G300)</f>
        <v>2.0420481810000002</v>
      </c>
      <c r="K301" s="279">
        <f>STDEV(G299:G300)</f>
        <v>0.14411361298077566</v>
      </c>
    </row>
    <row r="302" spans="2:11">
      <c r="B302" s="62"/>
      <c r="C302" s="68">
        <v>22.603009872400701</v>
      </c>
      <c r="D302" s="69">
        <v>23.78589419</v>
      </c>
      <c r="F302" s="62"/>
      <c r="G302" s="142">
        <v>2.4080811870000001</v>
      </c>
      <c r="H302" s="142"/>
      <c r="I302" s="149" t="s">
        <v>151</v>
      </c>
      <c r="J302" s="278">
        <f>AVERAGE(G301:G302)</f>
        <v>2.3702724855000001</v>
      </c>
      <c r="K302" s="279">
        <f>STDEV(G301:G302)</f>
        <v>5.3469578437015886E-2</v>
      </c>
    </row>
    <row r="303" spans="2:11">
      <c r="B303" s="146" t="s">
        <v>152</v>
      </c>
      <c r="C303" s="68">
        <v>22.528095433893199</v>
      </c>
      <c r="D303" s="69">
        <v>23.6391566705781</v>
      </c>
      <c r="F303" s="146" t="s">
        <v>152</v>
      </c>
      <c r="G303" s="142">
        <v>2.01859688</v>
      </c>
      <c r="H303" s="142"/>
      <c r="I303" s="149" t="s">
        <v>152</v>
      </c>
      <c r="J303" s="278">
        <f>AVERAGE(G303:G304)</f>
        <v>2.0093184470000001</v>
      </c>
      <c r="K303" s="279">
        <f>STDEV(G303:G304)</f>
        <v>1.3121685786170047E-2</v>
      </c>
    </row>
    <row r="304" spans="2:11">
      <c r="B304" s="62"/>
      <c r="C304" s="68">
        <v>22.541419399261599</v>
      </c>
      <c r="D304" s="69">
        <v>23.443739855335298</v>
      </c>
      <c r="F304" s="62"/>
      <c r="G304" s="142">
        <v>2.0000400140000001</v>
      </c>
      <c r="H304" s="142"/>
      <c r="I304" s="148" t="s">
        <v>153</v>
      </c>
      <c r="J304" s="278">
        <f>AVERAGE(G305:G306)</f>
        <v>3.0287129999999997E-3</v>
      </c>
      <c r="K304" s="279">
        <f>STDEV(G305:G306)</f>
        <v>4.4692118419470774E-4</v>
      </c>
    </row>
    <row r="305" spans="2:11">
      <c r="B305" s="62" t="s">
        <v>153</v>
      </c>
      <c r="C305" s="68">
        <v>32.337425363682399</v>
      </c>
      <c r="D305" s="69">
        <v>24.090294220000001</v>
      </c>
      <c r="F305" s="62" t="s">
        <v>153</v>
      </c>
      <c r="G305" s="142">
        <v>3.3447339999999998E-3</v>
      </c>
      <c r="H305" s="142"/>
      <c r="I305" s="149" t="s">
        <v>154</v>
      </c>
      <c r="J305" s="278">
        <f>AVERAGE(G307:G308)</f>
        <v>6.9713637499999995E-2</v>
      </c>
      <c r="K305" s="279">
        <f>STDEV(G307:G308)</f>
        <v>2.7361800953929387E-3</v>
      </c>
    </row>
    <row r="306" spans="2:11">
      <c r="B306" s="62"/>
      <c r="C306" s="68">
        <v>32.639591673668299</v>
      </c>
      <c r="D306" s="69">
        <v>24.13677118</v>
      </c>
      <c r="F306" s="62"/>
      <c r="G306" s="142">
        <v>2.7126920000000001E-3</v>
      </c>
      <c r="H306" s="142"/>
      <c r="I306" s="149" t="s">
        <v>155</v>
      </c>
      <c r="J306" s="278">
        <f>AVERAGE(G309:G310)</f>
        <v>1.21904535E-2</v>
      </c>
      <c r="K306" s="279">
        <f>STDEV(G309:G310)</f>
        <v>1.4506910798941658E-3</v>
      </c>
    </row>
    <row r="307" spans="2:11">
      <c r="B307" s="146" t="s">
        <v>154</v>
      </c>
      <c r="C307" s="68">
        <v>27.564849525720401</v>
      </c>
      <c r="D307" s="69">
        <v>23.620264553616799</v>
      </c>
      <c r="F307" s="146" t="s">
        <v>154</v>
      </c>
      <c r="G307" s="142">
        <v>6.7778865999999993E-2</v>
      </c>
      <c r="H307" s="142"/>
      <c r="I307" s="149" t="s">
        <v>156</v>
      </c>
      <c r="J307" s="278">
        <f>AVERAGE(G311:G312)</f>
        <v>1.94524615E-2</v>
      </c>
      <c r="K307" s="279">
        <f>STDEV(G311:G312)</f>
        <v>1.1483067644146739E-3</v>
      </c>
    </row>
    <row r="308" spans="2:11">
      <c r="B308" s="62"/>
      <c r="C308" s="68">
        <v>27.484750354261202</v>
      </c>
      <c r="D308" s="69">
        <v>23.743393110577401</v>
      </c>
      <c r="F308" s="62"/>
      <c r="G308" s="142">
        <v>7.1648408999999996E-2</v>
      </c>
      <c r="H308" s="142"/>
      <c r="I308" s="10"/>
      <c r="J308" s="107"/>
      <c r="K308" s="344"/>
    </row>
    <row r="309" spans="2:11">
      <c r="B309" s="146" t="s">
        <v>155</v>
      </c>
      <c r="C309" s="68">
        <v>29.5665802690798</v>
      </c>
      <c r="D309" s="69">
        <v>23.070680429999999</v>
      </c>
      <c r="F309" s="146" t="s">
        <v>155</v>
      </c>
      <c r="G309" s="142">
        <v>1.116466E-2</v>
      </c>
      <c r="H309" s="142"/>
      <c r="I309" s="148"/>
      <c r="J309" s="345"/>
      <c r="K309" s="346"/>
    </row>
    <row r="310" spans="2:11">
      <c r="B310" s="62"/>
      <c r="C310" s="68">
        <v>29.323206944672801</v>
      </c>
      <c r="D310" s="69">
        <v>23.092646269999999</v>
      </c>
      <c r="F310" s="62"/>
      <c r="G310" s="142">
        <v>1.3216247E-2</v>
      </c>
      <c r="H310" s="142"/>
      <c r="I310" s="10"/>
      <c r="J310" s="107"/>
      <c r="K310" s="344"/>
    </row>
    <row r="311" spans="2:11">
      <c r="B311" s="146" t="s">
        <v>156</v>
      </c>
      <c r="C311" s="68">
        <v>28.762525285273099</v>
      </c>
      <c r="D311" s="69">
        <v>22.976794613937201</v>
      </c>
      <c r="F311" s="146" t="s">
        <v>156</v>
      </c>
      <c r="G311" s="142">
        <v>1.8640486000000001E-2</v>
      </c>
      <c r="H311" s="142"/>
      <c r="I311" s="148"/>
      <c r="J311" s="345"/>
      <c r="K311" s="346"/>
    </row>
    <row r="312" spans="2:11" ht="17" thickBot="1">
      <c r="B312" s="242"/>
      <c r="C312" s="71">
        <v>28.6420147347959</v>
      </c>
      <c r="D312" s="72">
        <v>23.0574226013063</v>
      </c>
      <c r="F312" s="242"/>
      <c r="G312" s="143">
        <v>2.0264437E-2</v>
      </c>
      <c r="H312" s="143"/>
      <c r="I312" s="6"/>
      <c r="J312" s="110"/>
      <c r="K312" s="347"/>
    </row>
  </sheetData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BC3ED18-0CB7-A842-8007-BDA5267C1B50}">
  <dimension ref="A1:P92"/>
  <sheetViews>
    <sheetView workbookViewId="0">
      <selection activeCell="N171" sqref="N171"/>
    </sheetView>
  </sheetViews>
  <sheetFormatPr baseColWidth="10" defaultRowHeight="16"/>
  <cols>
    <col min="1" max="1" width="30.1640625" customWidth="1"/>
    <col min="6" max="6" width="11.33203125" customWidth="1"/>
    <col min="10" max="10" width="10.83203125" style="16"/>
  </cols>
  <sheetData>
    <row r="1" spans="1:16" ht="25" thickBot="1">
      <c r="A1" s="3" t="s">
        <v>217</v>
      </c>
      <c r="B1" s="152" t="s">
        <v>39</v>
      </c>
    </row>
    <row r="2" spans="1:16" ht="17" thickBot="1">
      <c r="A2" s="30"/>
      <c r="B2" s="197"/>
      <c r="C2" s="196" t="s">
        <v>76</v>
      </c>
      <c r="D2" s="195"/>
      <c r="F2" s="193"/>
      <c r="G2" s="194"/>
      <c r="H2" s="321" t="s">
        <v>216</v>
      </c>
      <c r="I2" s="194"/>
      <c r="J2" s="194"/>
      <c r="K2" s="195"/>
    </row>
    <row r="3" spans="1:16">
      <c r="A3" s="30"/>
      <c r="B3" s="320"/>
      <c r="C3" s="65" t="s">
        <v>203</v>
      </c>
      <c r="D3" s="66" t="s">
        <v>77</v>
      </c>
      <c r="F3" s="61"/>
      <c r="G3" s="65" t="s">
        <v>203</v>
      </c>
      <c r="H3" s="65"/>
      <c r="I3" s="17"/>
      <c r="J3" s="112"/>
      <c r="K3" s="147"/>
    </row>
    <row r="4" spans="1:16">
      <c r="A4" s="30"/>
      <c r="B4" s="62" t="s">
        <v>101</v>
      </c>
      <c r="C4" s="68">
        <v>25.0174505625269</v>
      </c>
      <c r="D4" s="69">
        <v>25.303444278701701</v>
      </c>
      <c r="F4" s="62" t="s">
        <v>101</v>
      </c>
      <c r="G4" s="142">
        <v>1.1475002960631087</v>
      </c>
      <c r="H4" s="142"/>
      <c r="I4" s="10"/>
      <c r="J4" s="20"/>
      <c r="K4" s="11"/>
      <c r="M4" s="243"/>
      <c r="N4" s="277"/>
      <c r="O4" s="277"/>
      <c r="P4" s="243"/>
    </row>
    <row r="5" spans="1:16">
      <c r="A5" s="30"/>
      <c r="B5" s="62"/>
      <c r="C5" s="68">
        <v>25.100578436986599</v>
      </c>
      <c r="D5" s="69">
        <v>25.1284458980812</v>
      </c>
      <c r="F5" s="62"/>
      <c r="G5" s="142">
        <v>1.0832503114496213</v>
      </c>
      <c r="H5" s="142"/>
      <c r="I5" s="10"/>
      <c r="J5" s="20"/>
      <c r="K5" s="11"/>
      <c r="M5" s="243"/>
      <c r="N5" s="243"/>
      <c r="O5" s="243"/>
      <c r="P5" s="243"/>
    </row>
    <row r="6" spans="1:16">
      <c r="A6" s="30"/>
      <c r="B6" s="62" t="s">
        <v>264</v>
      </c>
      <c r="C6" s="68">
        <v>26.493153452764499</v>
      </c>
      <c r="D6" s="69">
        <v>24.9420711205366</v>
      </c>
      <c r="F6" s="62" t="s">
        <v>264</v>
      </c>
      <c r="G6" s="142">
        <v>0.30106630689654074</v>
      </c>
      <c r="H6" s="142"/>
      <c r="I6" s="199"/>
      <c r="J6" s="136" t="s">
        <v>16</v>
      </c>
      <c r="K6" s="138" t="s">
        <v>49</v>
      </c>
      <c r="M6" s="243"/>
      <c r="N6" s="243"/>
      <c r="O6" s="243"/>
      <c r="P6" s="243"/>
    </row>
    <row r="7" spans="1:16">
      <c r="A7" s="30"/>
      <c r="B7" s="62"/>
      <c r="C7" s="68">
        <v>26.398581156641299</v>
      </c>
      <c r="D7" s="69">
        <v>24.580542117997499</v>
      </c>
      <c r="F7" s="62"/>
      <c r="G7" s="142">
        <v>0.32146319226074793</v>
      </c>
      <c r="H7" s="142"/>
      <c r="I7" s="148" t="s">
        <v>101</v>
      </c>
      <c r="J7" s="337">
        <f>AVERAGE(G4:G5)</f>
        <v>1.115375303756365</v>
      </c>
      <c r="K7" s="279">
        <f>STDEV(G4:G5)</f>
        <v>4.5431599811328285E-2</v>
      </c>
      <c r="M7" s="243"/>
      <c r="N7" s="243"/>
      <c r="O7" s="243"/>
      <c r="P7" s="243"/>
    </row>
    <row r="8" spans="1:16">
      <c r="A8" s="30"/>
      <c r="B8" s="62" t="s">
        <v>265</v>
      </c>
      <c r="C8" s="68">
        <v>32.713551738894601</v>
      </c>
      <c r="D8" s="69">
        <v>24.746775000441001</v>
      </c>
      <c r="F8" s="62" t="s">
        <v>265</v>
      </c>
      <c r="G8" s="142">
        <v>3.9972492800516681E-3</v>
      </c>
      <c r="H8" s="142"/>
      <c r="I8" s="148" t="s">
        <v>264</v>
      </c>
      <c r="J8" s="337">
        <f>AVERAGE(G6:G7)</f>
        <v>0.31126474957864436</v>
      </c>
      <c r="K8" s="279">
        <f>STDEV(G6:G7)</f>
        <v>1.442277595611555E-2</v>
      </c>
      <c r="M8" s="243"/>
      <c r="N8" s="243"/>
      <c r="O8" s="243"/>
      <c r="P8" s="243"/>
    </row>
    <row r="9" spans="1:16">
      <c r="A9" s="30"/>
      <c r="B9" s="62"/>
      <c r="C9" s="68">
        <v>32.909477513384303</v>
      </c>
      <c r="D9" s="69">
        <v>24.746775000441001</v>
      </c>
      <c r="F9" s="62"/>
      <c r="G9" s="142">
        <v>3.4896486101897717E-3</v>
      </c>
      <c r="H9" s="142"/>
      <c r="I9" s="148" t="s">
        <v>265</v>
      </c>
      <c r="J9" s="337">
        <f>AVERAGE(G8:G9)</f>
        <v>3.7434489451207199E-3</v>
      </c>
      <c r="K9" s="279">
        <f>STDEV(G8:G9)</f>
        <v>3.5892787579418092E-4</v>
      </c>
      <c r="M9" s="243"/>
      <c r="N9" s="243"/>
      <c r="O9" s="243"/>
      <c r="P9" s="243"/>
    </row>
    <row r="10" spans="1:16">
      <c r="A10" s="30"/>
      <c r="B10" s="62" t="s">
        <v>266</v>
      </c>
      <c r="C10" s="68">
        <v>32.602480792153699</v>
      </c>
      <c r="D10" s="69">
        <v>24.2599378548239</v>
      </c>
      <c r="F10" s="62" t="s">
        <v>266</v>
      </c>
      <c r="G10" s="142">
        <v>3.0214381259879301E-3</v>
      </c>
      <c r="H10" s="142"/>
      <c r="I10" s="148" t="s">
        <v>266</v>
      </c>
      <c r="J10" s="337">
        <f>AVERAGE(G10:G11)</f>
        <v>2.537786365618939E-3</v>
      </c>
      <c r="K10" s="279">
        <f>STDEV(G10:G11)</f>
        <v>6.8398687897944948E-4</v>
      </c>
      <c r="M10" s="243"/>
      <c r="N10" s="243"/>
      <c r="O10" s="243"/>
      <c r="P10" s="243"/>
    </row>
    <row r="11" spans="1:16">
      <c r="A11" s="30"/>
      <c r="B11" s="62"/>
      <c r="C11" s="68">
        <v>33.159185467485102</v>
      </c>
      <c r="D11" s="69">
        <v>24.203925956864399</v>
      </c>
      <c r="F11" s="62"/>
      <c r="G11" s="142">
        <v>2.0541346052499478E-3</v>
      </c>
      <c r="H11" s="142"/>
      <c r="I11" s="148" t="s">
        <v>267</v>
      </c>
      <c r="J11" s="337">
        <f>AVERAGE(G12:G13)</f>
        <v>2.8012352476733899</v>
      </c>
      <c r="K11" s="279">
        <f>STDEV(G12:G13)</f>
        <v>3.2301694105416681E-3</v>
      </c>
      <c r="M11" s="243"/>
      <c r="N11" s="243"/>
      <c r="O11" s="243"/>
      <c r="P11" s="243"/>
    </row>
    <row r="12" spans="1:16">
      <c r="A12" s="30"/>
      <c r="B12" s="62" t="s">
        <v>267</v>
      </c>
      <c r="C12" s="68">
        <v>23.093977252669699</v>
      </c>
      <c r="D12" s="69">
        <v>24.578863572336601</v>
      </c>
      <c r="F12" s="62" t="s">
        <v>267</v>
      </c>
      <c r="G12" s="142">
        <v>2.7989511729788146</v>
      </c>
      <c r="H12" s="142"/>
      <c r="I12" s="149" t="s">
        <v>263</v>
      </c>
      <c r="J12" s="337">
        <f>AVERAGE(G14:G15)</f>
        <v>4.8989323162964844</v>
      </c>
      <c r="K12" s="279">
        <f>STDEV(G14:G15)</f>
        <v>0.15015968131266405</v>
      </c>
      <c r="M12" s="243"/>
      <c r="N12" s="243"/>
      <c r="O12" s="243"/>
      <c r="P12" s="243"/>
    </row>
    <row r="13" spans="1:16">
      <c r="A13" s="30"/>
      <c r="B13" s="62"/>
      <c r="C13" s="68">
        <v>23.091624559180001</v>
      </c>
      <c r="D13" s="69">
        <v>24.578863572336601</v>
      </c>
      <c r="F13" s="62"/>
      <c r="G13" s="142">
        <v>2.8035193223679653</v>
      </c>
      <c r="H13" s="142"/>
      <c r="I13" s="149" t="s">
        <v>268</v>
      </c>
      <c r="J13" s="337">
        <f>AVERAGE(G16:G17)</f>
        <v>1.6251517793246255</v>
      </c>
      <c r="K13" s="279">
        <f>STDEV(G16:G17)</f>
        <v>0.26019274021311734</v>
      </c>
      <c r="M13" s="243"/>
      <c r="N13" s="243"/>
      <c r="O13" s="243"/>
      <c r="P13" s="243"/>
    </row>
    <row r="14" spans="1:16">
      <c r="A14" s="30"/>
      <c r="B14" s="146" t="s">
        <v>263</v>
      </c>
      <c r="C14" s="68">
        <v>29.797379590481899</v>
      </c>
      <c r="D14" s="69">
        <v>24.428493120163601</v>
      </c>
      <c r="F14" s="146" t="s">
        <v>263</v>
      </c>
      <c r="G14" s="142">
        <v>4.7927533873794887</v>
      </c>
      <c r="H14" s="142"/>
      <c r="I14" s="149" t="s">
        <v>269</v>
      </c>
      <c r="J14" s="337">
        <f>AVERAGE(G18:G19)</f>
        <v>0.48035980989793936</v>
      </c>
      <c r="K14" s="279">
        <f>STDEV(G18:G19)</f>
        <v>5.3245854691206303E-2</v>
      </c>
      <c r="M14" s="243"/>
      <c r="N14" s="243"/>
      <c r="O14" s="243"/>
      <c r="P14" s="243"/>
    </row>
    <row r="15" spans="1:16">
      <c r="A15" s="30"/>
      <c r="B15" s="62"/>
      <c r="C15" s="68">
        <v>29.6539068871128</v>
      </c>
      <c r="D15" s="69">
        <v>24.794185804986299</v>
      </c>
      <c r="F15" s="62"/>
      <c r="G15" s="142">
        <v>5.0051112452134801</v>
      </c>
      <c r="H15" s="142"/>
      <c r="I15" s="149" t="s">
        <v>270</v>
      </c>
      <c r="J15" s="337">
        <f>AVERAGE(G20:G21)</f>
        <v>1.6699170234770393E-2</v>
      </c>
      <c r="K15" s="279">
        <f>STDEV(G20:G21)</f>
        <v>2.8581711834192603E-3</v>
      </c>
      <c r="M15" s="243"/>
      <c r="N15" s="243"/>
      <c r="O15" s="244"/>
      <c r="P15" s="28"/>
    </row>
    <row r="16" spans="1:16">
      <c r="A16" s="30"/>
      <c r="B16" s="146" t="s">
        <v>268</v>
      </c>
      <c r="C16" s="68">
        <v>23.129749768791701</v>
      </c>
      <c r="D16" s="69">
        <v>24.669064359121801</v>
      </c>
      <c r="F16" s="146" t="s">
        <v>268</v>
      </c>
      <c r="G16" s="142">
        <v>1.8091358303448288</v>
      </c>
      <c r="H16" s="142"/>
      <c r="I16" s="149" t="s">
        <v>271</v>
      </c>
      <c r="J16" s="337">
        <f>AVERAGE(G22:G23)</f>
        <v>10.431899867062084</v>
      </c>
      <c r="K16" s="279">
        <f>STDEV(G22:G23)</f>
        <v>0.713682047270085</v>
      </c>
      <c r="M16" s="243"/>
      <c r="N16" s="243"/>
      <c r="O16" s="244"/>
      <c r="P16" s="28"/>
    </row>
    <row r="17" spans="1:16">
      <c r="A17" s="30"/>
      <c r="B17" s="62"/>
      <c r="C17" s="68">
        <v>23.195449357609998</v>
      </c>
      <c r="D17" s="69">
        <v>24.539828254089102</v>
      </c>
      <c r="F17" s="62"/>
      <c r="G17" s="142">
        <v>1.4411677283044224</v>
      </c>
      <c r="H17" s="142"/>
      <c r="I17" s="10"/>
      <c r="J17" s="20"/>
      <c r="K17" s="11"/>
      <c r="M17" s="243"/>
      <c r="N17" s="243"/>
      <c r="O17" s="243"/>
      <c r="P17" s="28"/>
    </row>
    <row r="18" spans="1:16">
      <c r="A18" s="30"/>
      <c r="B18" s="146" t="s">
        <v>269</v>
      </c>
      <c r="C18" s="68">
        <v>31.648121225184099</v>
      </c>
      <c r="D18" s="69">
        <v>29.023136944683898</v>
      </c>
      <c r="F18" s="146" t="s">
        <v>269</v>
      </c>
      <c r="G18" s="142">
        <v>0.44270930497571387</v>
      </c>
      <c r="H18" s="142"/>
      <c r="I18" s="148"/>
      <c r="J18" s="338"/>
      <c r="K18" s="144"/>
      <c r="M18" s="243"/>
      <c r="N18" s="243"/>
      <c r="O18" s="243"/>
      <c r="P18" s="28"/>
    </row>
    <row r="19" spans="1:16">
      <c r="A19" s="30"/>
      <c r="B19" s="146"/>
      <c r="C19" s="68">
        <v>31.785398825298099</v>
      </c>
      <c r="D19" s="69">
        <v>28.877000142569798</v>
      </c>
      <c r="F19" s="146"/>
      <c r="G19" s="142">
        <v>0.51801031482016491</v>
      </c>
      <c r="H19" s="142"/>
      <c r="I19" s="10"/>
      <c r="J19" s="20"/>
      <c r="K19" s="11"/>
      <c r="M19" s="243"/>
      <c r="N19" s="243"/>
      <c r="O19" s="243"/>
      <c r="P19" s="28"/>
    </row>
    <row r="20" spans="1:16">
      <c r="A20" s="30"/>
      <c r="B20" s="146" t="s">
        <v>270</v>
      </c>
      <c r="C20" s="68">
        <v>26.6934174921718</v>
      </c>
      <c r="D20" s="69">
        <v>24.633687050187302</v>
      </c>
      <c r="F20" s="146" t="s">
        <v>270</v>
      </c>
      <c r="G20" s="142">
        <v>1.4678138009182655E-2</v>
      </c>
      <c r="H20" s="142"/>
      <c r="I20" s="148"/>
      <c r="J20" s="338"/>
      <c r="K20" s="144"/>
      <c r="M20" s="243"/>
      <c r="N20" s="243"/>
      <c r="O20" s="243"/>
      <c r="P20" s="28"/>
    </row>
    <row r="21" spans="1:16">
      <c r="A21" s="30"/>
      <c r="B21" s="62"/>
      <c r="C21" s="68">
        <v>26.609666057277401</v>
      </c>
      <c r="D21" s="69">
        <v>24.4741229515787</v>
      </c>
      <c r="F21" s="62"/>
      <c r="G21" s="142">
        <v>1.8720202460358132E-2</v>
      </c>
      <c r="H21" s="142"/>
      <c r="I21" s="10"/>
      <c r="J21" s="20"/>
      <c r="K21" s="11"/>
      <c r="M21" s="243"/>
      <c r="N21" s="243"/>
      <c r="O21" s="243"/>
      <c r="P21" s="28"/>
    </row>
    <row r="22" spans="1:16">
      <c r="A22" s="30"/>
      <c r="B22" s="146" t="s">
        <v>271</v>
      </c>
      <c r="C22" s="68">
        <v>27.4121255046046</v>
      </c>
      <c r="D22" s="69">
        <v>24.382648621112399</v>
      </c>
      <c r="F22" s="146" t="s">
        <v>271</v>
      </c>
      <c r="G22" s="142">
        <v>9.9272504518263087</v>
      </c>
      <c r="H22" s="142"/>
      <c r="I22" s="148"/>
      <c r="J22" s="338"/>
      <c r="K22" s="144"/>
      <c r="M22" s="243"/>
      <c r="N22" s="243"/>
      <c r="O22" s="243"/>
      <c r="P22" s="28"/>
    </row>
    <row r="23" spans="1:16" ht="17" thickBot="1">
      <c r="A23" s="30"/>
      <c r="B23" s="242"/>
      <c r="C23" s="71">
        <v>27.315333520207702</v>
      </c>
      <c r="D23" s="72">
        <v>24.313344811032</v>
      </c>
      <c r="F23" s="242"/>
      <c r="G23" s="143">
        <v>10.936549282297859</v>
      </c>
      <c r="H23" s="143"/>
      <c r="I23" s="6"/>
      <c r="J23" s="25"/>
      <c r="K23" s="12"/>
      <c r="M23" s="243"/>
      <c r="N23" s="243"/>
      <c r="O23" s="243"/>
      <c r="P23" s="28"/>
    </row>
    <row r="24" spans="1:16" ht="17" thickBot="1">
      <c r="A24" s="30"/>
      <c r="M24" s="243"/>
      <c r="N24" s="243"/>
      <c r="O24" s="243"/>
      <c r="P24" s="28"/>
    </row>
    <row r="25" spans="1:16" ht="17" thickBot="1">
      <c r="B25" s="197"/>
      <c r="C25" s="196" t="s">
        <v>76</v>
      </c>
      <c r="D25" s="195"/>
      <c r="F25" s="193"/>
      <c r="G25" s="194"/>
      <c r="H25" s="167" t="s">
        <v>215</v>
      </c>
      <c r="I25" s="194"/>
      <c r="J25" s="194"/>
      <c r="K25" s="195"/>
    </row>
    <row r="26" spans="1:16">
      <c r="B26" s="166"/>
      <c r="C26" s="65" t="s">
        <v>202</v>
      </c>
      <c r="D26" s="66" t="s">
        <v>77</v>
      </c>
      <c r="F26" s="61"/>
      <c r="G26" s="65" t="s">
        <v>202</v>
      </c>
      <c r="H26" s="65"/>
      <c r="I26" s="17"/>
      <c r="J26" s="112"/>
      <c r="K26" s="147"/>
    </row>
    <row r="27" spans="1:16">
      <c r="B27" s="62" t="s">
        <v>101</v>
      </c>
      <c r="C27" s="68">
        <v>22.643033350401499</v>
      </c>
      <c r="D27" s="69">
        <v>25.303444278701701</v>
      </c>
      <c r="F27" s="62" t="s">
        <v>101</v>
      </c>
      <c r="G27" s="142">
        <v>5.9500910205819109</v>
      </c>
      <c r="H27" s="142"/>
      <c r="I27" s="10"/>
      <c r="J27" s="20"/>
      <c r="K27" s="11"/>
    </row>
    <row r="28" spans="1:16">
      <c r="B28" s="62"/>
      <c r="C28" s="68">
        <v>22.406266924711002</v>
      </c>
      <c r="D28" s="69">
        <v>25.1284458980812</v>
      </c>
      <c r="F28" s="62"/>
      <c r="G28" s="142">
        <v>7.0112815198150651</v>
      </c>
      <c r="H28" s="142"/>
      <c r="I28" s="10"/>
      <c r="J28" s="20"/>
      <c r="K28" s="11"/>
    </row>
    <row r="29" spans="1:16">
      <c r="B29" s="62" t="s">
        <v>264</v>
      </c>
      <c r="C29" s="68">
        <v>20.759703113602399</v>
      </c>
      <c r="D29" s="69">
        <v>24.9420711205366</v>
      </c>
      <c r="F29" s="62" t="s">
        <v>264</v>
      </c>
      <c r="G29" s="142">
        <v>16.017793333393154</v>
      </c>
      <c r="H29" s="142"/>
      <c r="I29" s="199"/>
      <c r="J29" s="136" t="s">
        <v>16</v>
      </c>
      <c r="K29" s="138" t="s">
        <v>49</v>
      </c>
    </row>
    <row r="30" spans="1:16">
      <c r="B30" s="62"/>
      <c r="C30" s="68">
        <v>20.807027263111902</v>
      </c>
      <c r="D30" s="69">
        <v>24.580542117997499</v>
      </c>
      <c r="F30" s="62"/>
      <c r="G30" s="142">
        <v>15.500892251252154</v>
      </c>
      <c r="H30" s="142"/>
      <c r="I30" s="148" t="s">
        <v>101</v>
      </c>
      <c r="J30" s="337">
        <f>AVERAGE(G27:G28)</f>
        <v>6.480686270198488</v>
      </c>
      <c r="K30" s="279">
        <f>STDEV(G27:G28)</f>
        <v>0.75037499813850117</v>
      </c>
    </row>
    <row r="31" spans="1:16">
      <c r="B31" s="62" t="s">
        <v>265</v>
      </c>
      <c r="C31" s="68">
        <v>25.710325063037001</v>
      </c>
      <c r="D31" s="69">
        <v>24.746775000441001</v>
      </c>
      <c r="F31" s="62" t="s">
        <v>265</v>
      </c>
      <c r="G31" s="142">
        <v>0.51279352038162229</v>
      </c>
      <c r="H31" s="142"/>
      <c r="I31" s="148" t="s">
        <v>264</v>
      </c>
      <c r="J31" s="337">
        <f>AVERAGE(G29:G30)</f>
        <v>15.759342792322654</v>
      </c>
      <c r="K31" s="279">
        <f>STDEV(G29:G30)</f>
        <v>0.36550426038456607</v>
      </c>
    </row>
    <row r="32" spans="1:16">
      <c r="B32" s="62"/>
      <c r="C32" s="68">
        <v>25.9365907972903</v>
      </c>
      <c r="D32" s="69">
        <v>24.746775000441001</v>
      </c>
      <c r="F32" s="62"/>
      <c r="G32" s="142">
        <v>0.43835882669384391</v>
      </c>
      <c r="H32" s="142"/>
      <c r="I32" s="148" t="s">
        <v>265</v>
      </c>
      <c r="J32" s="337">
        <f>AVERAGE(G31:G32)</f>
        <v>0.47557617353773307</v>
      </c>
      <c r="K32" s="279">
        <f>STDEV(G31:G32)</f>
        <v>5.2633276662171602E-2</v>
      </c>
    </row>
    <row r="33" spans="2:11">
      <c r="B33" s="62" t="s">
        <v>266</v>
      </c>
      <c r="C33" s="68">
        <v>28.260886673463901</v>
      </c>
      <c r="D33" s="69">
        <v>24.2599378548239</v>
      </c>
      <c r="F33" s="62" t="s">
        <v>266</v>
      </c>
      <c r="G33" s="142">
        <v>6.1258134036464497E-2</v>
      </c>
      <c r="H33" s="142"/>
      <c r="I33" s="148" t="s">
        <v>266</v>
      </c>
      <c r="J33" s="337">
        <f>AVERAGE(G33:G34)</f>
        <v>6.3322454128301911E-2</v>
      </c>
      <c r="K33" s="279">
        <f>STDEV(G33:G34)</f>
        <v>2.9193894709557489E-3</v>
      </c>
    </row>
    <row r="34" spans="2:11">
      <c r="B34" s="62"/>
      <c r="C34" s="68">
        <v>28.1667892442475</v>
      </c>
      <c r="D34" s="69">
        <v>24.203925956864399</v>
      </c>
      <c r="F34" s="62"/>
      <c r="G34" s="142">
        <v>6.5386774220139332E-2</v>
      </c>
      <c r="H34" s="142"/>
      <c r="I34" s="148" t="s">
        <v>267</v>
      </c>
      <c r="J34" s="337">
        <f>AVERAGE(G35:G36)</f>
        <v>5.2527312120979675</v>
      </c>
      <c r="K34" s="279">
        <f>STDEV(G35:G36)</f>
        <v>0.51132627150611298</v>
      </c>
    </row>
    <row r="35" spans="2:11">
      <c r="B35" s="62" t="s">
        <v>267</v>
      </c>
      <c r="C35" s="68">
        <v>22.288684276956602</v>
      </c>
      <c r="D35" s="69">
        <v>24.578863572336601</v>
      </c>
      <c r="F35" s="62" t="s">
        <v>267</v>
      </c>
      <c r="G35" s="142">
        <v>4.8911689381171612</v>
      </c>
      <c r="H35" s="142"/>
      <c r="I35" s="149" t="s">
        <v>263</v>
      </c>
      <c r="J35" s="337">
        <f>AVERAGE(G37:G38)</f>
        <v>20.279067509895938</v>
      </c>
      <c r="K35" s="279">
        <f>STDEV(G37:G38)</f>
        <v>1.1636453784236724</v>
      </c>
    </row>
    <row r="36" spans="2:11">
      <c r="B36" s="62"/>
      <c r="C36" s="68">
        <v>22.089759089917699</v>
      </c>
      <c r="D36" s="69">
        <v>24.578863572336601</v>
      </c>
      <c r="F36" s="62"/>
      <c r="G36" s="142">
        <v>5.6142934860787737</v>
      </c>
      <c r="H36" s="142"/>
      <c r="I36" s="149" t="s">
        <v>268</v>
      </c>
      <c r="J36" s="337">
        <f>AVERAGE(G39:G40)</f>
        <v>41.010623576899377</v>
      </c>
      <c r="K36" s="279">
        <f>STDEV(G39:G40)</f>
        <v>1.8669285257499748</v>
      </c>
    </row>
    <row r="37" spans="2:11">
      <c r="B37" s="146" t="s">
        <v>263</v>
      </c>
      <c r="C37" s="68">
        <v>20.212039212451199</v>
      </c>
      <c r="D37" s="69">
        <v>24.428493120163601</v>
      </c>
      <c r="F37" s="146" t="s">
        <v>263</v>
      </c>
      <c r="G37" s="142">
        <v>21.101889047875705</v>
      </c>
      <c r="H37" s="142"/>
      <c r="I37" s="149" t="s">
        <v>269</v>
      </c>
      <c r="J37" s="337">
        <f>AVERAGE(G41:G42)</f>
        <v>6.9071334175748094</v>
      </c>
      <c r="K37" s="279">
        <f>STDEV(G41:G42)</f>
        <v>0.34202030650746573</v>
      </c>
    </row>
    <row r="38" spans="2:11">
      <c r="B38" s="62"/>
      <c r="C38" s="68">
        <v>20.329177994678499</v>
      </c>
      <c r="D38" s="69">
        <v>24.794185804986299</v>
      </c>
      <c r="F38" s="62"/>
      <c r="G38" s="142">
        <v>19.456245971916175</v>
      </c>
      <c r="H38" s="142"/>
      <c r="I38" s="149" t="s">
        <v>270</v>
      </c>
      <c r="J38" s="337">
        <f>AVERAGE(G43:G44)</f>
        <v>4.0572065093259448</v>
      </c>
      <c r="K38" s="279">
        <f>STDEV(G43:G44)</f>
        <v>0.60995845107923718</v>
      </c>
    </row>
    <row r="39" spans="2:11">
      <c r="B39" s="146" t="s">
        <v>268</v>
      </c>
      <c r="C39" s="68">
        <v>19.200812454905499</v>
      </c>
      <c r="D39" s="69">
        <v>24.669064359121801</v>
      </c>
      <c r="F39" s="146" t="s">
        <v>268</v>
      </c>
      <c r="G39" s="142">
        <v>42.330741397447788</v>
      </c>
      <c r="H39" s="142"/>
      <c r="I39" s="149" t="s">
        <v>271</v>
      </c>
      <c r="J39" s="337">
        <f>AVERAGE(G45:G46)</f>
        <v>21.413626899264386</v>
      </c>
      <c r="K39" s="279">
        <f>STDEV(G45:G46)</f>
        <v>2.3006090913440644</v>
      </c>
    </row>
    <row r="40" spans="2:11">
      <c r="B40" s="62"/>
      <c r="C40" s="68">
        <v>19.293724265718701</v>
      </c>
      <c r="D40" s="69">
        <v>24.539828254089102</v>
      </c>
      <c r="F40" s="62"/>
      <c r="G40" s="142">
        <v>39.690505756350966</v>
      </c>
      <c r="H40" s="142"/>
      <c r="I40" s="10"/>
      <c r="J40" s="20"/>
      <c r="K40" s="11"/>
    </row>
    <row r="41" spans="2:11">
      <c r="B41" s="146" t="s">
        <v>269</v>
      </c>
      <c r="C41" s="68">
        <v>26.213401212865801</v>
      </c>
      <c r="D41" s="69">
        <v>29.023136944683898</v>
      </c>
      <c r="F41" s="146" t="s">
        <v>269</v>
      </c>
      <c r="G41" s="142">
        <v>6.6652885395398789</v>
      </c>
      <c r="H41" s="142"/>
      <c r="I41" s="148"/>
      <c r="J41" s="338"/>
      <c r="K41" s="144"/>
    </row>
    <row r="42" spans="2:11">
      <c r="B42" s="146"/>
      <c r="C42" s="68">
        <v>26.112331471411601</v>
      </c>
      <c r="D42" s="69">
        <v>28.877000142569798</v>
      </c>
      <c r="F42" s="146"/>
      <c r="G42" s="142">
        <v>7.1489782956097399</v>
      </c>
      <c r="H42" s="142"/>
      <c r="I42" s="10"/>
      <c r="J42" s="20"/>
      <c r="K42" s="11"/>
    </row>
    <row r="43" spans="2:11">
      <c r="B43" s="146" t="s">
        <v>270</v>
      </c>
      <c r="C43" s="68">
        <v>22.3876676631908</v>
      </c>
      <c r="D43" s="69">
        <v>24.633687050187302</v>
      </c>
      <c r="F43" s="146" t="s">
        <v>270</v>
      </c>
      <c r="G43" s="142">
        <v>4.4885122663261159</v>
      </c>
      <c r="H43" s="142"/>
      <c r="I43" s="148"/>
      <c r="J43" s="338"/>
      <c r="K43" s="144"/>
    </row>
    <row r="44" spans="2:11">
      <c r="B44" s="62"/>
      <c r="C44" s="68">
        <v>22.6955655645177</v>
      </c>
      <c r="D44" s="69">
        <v>24.4741229515787</v>
      </c>
      <c r="F44" s="62"/>
      <c r="G44" s="142">
        <v>3.6259007523257734</v>
      </c>
      <c r="H44" s="142"/>
      <c r="I44" s="10"/>
      <c r="J44" s="20"/>
      <c r="K44" s="11"/>
    </row>
    <row r="45" spans="2:11">
      <c r="B45" s="146" t="s">
        <v>271</v>
      </c>
      <c r="C45" s="68">
        <v>19.821902658175301</v>
      </c>
      <c r="D45" s="69">
        <v>24.382648621112399</v>
      </c>
      <c r="F45" s="146" t="s">
        <v>271</v>
      </c>
      <c r="G45" s="142">
        <v>23.040403188613194</v>
      </c>
      <c r="H45" s="142"/>
      <c r="I45" s="148"/>
      <c r="J45" s="338"/>
      <c r="K45" s="144"/>
    </row>
    <row r="46" spans="2:11" ht="17" thickBot="1">
      <c r="B46" s="242"/>
      <c r="C46" s="71">
        <v>20.041526618250199</v>
      </c>
      <c r="D46" s="72">
        <v>24.313344811032</v>
      </c>
      <c r="F46" s="242"/>
      <c r="G46" s="143">
        <v>19.786850609915575</v>
      </c>
      <c r="H46" s="143"/>
      <c r="I46" s="6"/>
      <c r="J46" s="25"/>
      <c r="K46" s="12"/>
    </row>
    <row r="47" spans="2:11" ht="17" thickBot="1"/>
    <row r="48" spans="2:11" ht="17" thickBot="1">
      <c r="B48" s="197"/>
      <c r="C48" s="196" t="s">
        <v>76</v>
      </c>
      <c r="D48" s="195"/>
      <c r="F48" s="193"/>
      <c r="G48" s="194"/>
      <c r="H48" s="321" t="s">
        <v>212</v>
      </c>
      <c r="I48" s="194"/>
      <c r="J48" s="194"/>
      <c r="K48" s="195"/>
    </row>
    <row r="49" spans="2:11">
      <c r="B49" s="320"/>
      <c r="C49" s="65" t="s">
        <v>199</v>
      </c>
      <c r="D49" s="66" t="s">
        <v>77</v>
      </c>
      <c r="F49" s="61"/>
      <c r="G49" s="65" t="s">
        <v>199</v>
      </c>
      <c r="H49" s="65"/>
      <c r="I49" s="17"/>
      <c r="J49" s="112"/>
      <c r="K49" s="147"/>
    </row>
    <row r="50" spans="2:11">
      <c r="B50" s="62" t="s">
        <v>101</v>
      </c>
      <c r="C50" s="68">
        <v>33.768833266046897</v>
      </c>
      <c r="D50" s="69">
        <v>23.642574635156901</v>
      </c>
      <c r="F50" s="62" t="s">
        <v>101</v>
      </c>
      <c r="G50" s="142">
        <v>1.0168164177004563E-3</v>
      </c>
      <c r="H50" s="142"/>
      <c r="I50" s="10"/>
      <c r="J50" s="20"/>
      <c r="K50" s="11"/>
    </row>
    <row r="51" spans="2:11">
      <c r="B51" s="62"/>
      <c r="C51" s="68">
        <v>33.969157236206101</v>
      </c>
      <c r="D51" s="69">
        <v>24.011641786926202</v>
      </c>
      <c r="F51" s="62"/>
      <c r="G51" s="142">
        <v>8.8499135010784615E-4</v>
      </c>
      <c r="H51" s="142"/>
      <c r="I51" s="10"/>
      <c r="J51" s="20"/>
      <c r="K51" s="11"/>
    </row>
    <row r="52" spans="2:11">
      <c r="B52" s="62" t="s">
        <v>264</v>
      </c>
      <c r="C52" s="68">
        <v>24.729611341277501</v>
      </c>
      <c r="D52" s="69">
        <v>23.864304432202101</v>
      </c>
      <c r="F52" s="62" t="s">
        <v>264</v>
      </c>
      <c r="G52" s="142">
        <v>0.51574738874982573</v>
      </c>
      <c r="H52" s="142"/>
      <c r="I52" s="199"/>
      <c r="J52" s="136" t="s">
        <v>16</v>
      </c>
      <c r="K52" s="138" t="s">
        <v>49</v>
      </c>
    </row>
    <row r="53" spans="2:11">
      <c r="B53" s="62"/>
      <c r="C53" s="68">
        <v>24.780835716820398</v>
      </c>
      <c r="D53" s="69">
        <v>23.684391283990401</v>
      </c>
      <c r="F53" s="62"/>
      <c r="G53" s="142">
        <v>0.49775652778287488</v>
      </c>
      <c r="H53" s="142"/>
      <c r="I53" s="148" t="s">
        <v>101</v>
      </c>
      <c r="J53" s="337">
        <f>AVERAGE(G50:G51)</f>
        <v>9.5090388390415117E-4</v>
      </c>
      <c r="K53" s="279">
        <f>STDEV(G50:G51)</f>
        <v>9.3214399225109601E-5</v>
      </c>
    </row>
    <row r="54" spans="2:11">
      <c r="B54" s="62" t="s">
        <v>265</v>
      </c>
      <c r="C54" s="68">
        <v>27.968089731942001</v>
      </c>
      <c r="D54" s="69">
        <v>23.736751988677302</v>
      </c>
      <c r="F54" s="62" t="s">
        <v>265</v>
      </c>
      <c r="G54" s="142">
        <v>5.2161155729402824E-2</v>
      </c>
      <c r="H54" s="142"/>
      <c r="I54" s="148" t="s">
        <v>264</v>
      </c>
      <c r="J54" s="337">
        <f>AVERAGE(G52:G53)</f>
        <v>0.50675195826635033</v>
      </c>
      <c r="K54" s="279">
        <f>STDEV(G52:G53)</f>
        <v>1.2721459789115314E-2</v>
      </c>
    </row>
    <row r="55" spans="2:11">
      <c r="B55" s="62"/>
      <c r="C55" s="68">
        <v>27.872060497613699</v>
      </c>
      <c r="D55" s="69">
        <v>23.677666766797</v>
      </c>
      <c r="F55" s="62"/>
      <c r="G55" s="142">
        <v>5.5751285467520589E-2</v>
      </c>
      <c r="H55" s="142"/>
      <c r="I55" s="148" t="s">
        <v>265</v>
      </c>
      <c r="J55" s="337">
        <f>AVERAGE(G54:G55)</f>
        <v>5.395622059846171E-2</v>
      </c>
      <c r="K55" s="279">
        <f>STDEV(G54:G55)</f>
        <v>2.538605083162556E-3</v>
      </c>
    </row>
    <row r="56" spans="2:11">
      <c r="B56" s="62" t="s">
        <v>266</v>
      </c>
      <c r="C56" s="68">
        <v>28.2981797035076</v>
      </c>
      <c r="D56" s="69">
        <v>23.8326365477811</v>
      </c>
      <c r="F56" s="62" t="s">
        <v>266</v>
      </c>
      <c r="G56" s="142">
        <v>4.5579131554865551E-2</v>
      </c>
      <c r="H56" s="142"/>
      <c r="I56" s="148" t="s">
        <v>266</v>
      </c>
      <c r="J56" s="337">
        <f>AVERAGE(G56:G57)</f>
        <v>5.0913705076393895E-2</v>
      </c>
      <c r="K56" s="279">
        <f>STDEV(G56:G57)</f>
        <v>7.5442262236217403E-3</v>
      </c>
    </row>
    <row r="57" spans="2:11">
      <c r="B57" s="62"/>
      <c r="C57" s="68">
        <v>27.994744194597601</v>
      </c>
      <c r="D57" s="69">
        <v>23.8527573524354</v>
      </c>
      <c r="F57" s="62"/>
      <c r="G57" s="142">
        <v>5.6248278597922231E-2</v>
      </c>
      <c r="H57" s="142"/>
      <c r="I57" s="148" t="s">
        <v>267</v>
      </c>
      <c r="J57" s="337">
        <f>AVERAGE(G58:G59)</f>
        <v>6.7834911278574902E-4</v>
      </c>
      <c r="K57" s="279">
        <f>STDEV(G58:G59)</f>
        <v>8.0172272547995285E-5</v>
      </c>
    </row>
    <row r="58" spans="2:11">
      <c r="B58" s="62" t="s">
        <v>267</v>
      </c>
      <c r="C58" s="68">
        <v>34.070361573458797</v>
      </c>
      <c r="D58" s="69">
        <v>23.654453146918598</v>
      </c>
      <c r="F58" s="62" t="s">
        <v>267</v>
      </c>
      <c r="G58" s="142">
        <v>7.3503947036757252E-4</v>
      </c>
      <c r="H58" s="142"/>
      <c r="I58" s="149" t="s">
        <v>263</v>
      </c>
      <c r="J58" s="337">
        <f>AVERAGE(G60:G61)</f>
        <v>2.8905322783091894E-2</v>
      </c>
      <c r="K58" s="279">
        <f>STDEV(G60:G61)</f>
        <v>2.0309528876922087E-3</v>
      </c>
    </row>
    <row r="59" spans="2:11">
      <c r="B59" s="62"/>
      <c r="C59" s="68">
        <v>34.312060431269501</v>
      </c>
      <c r="D59" s="69">
        <v>23.666488685491</v>
      </c>
      <c r="F59" s="62"/>
      <c r="G59" s="142">
        <v>6.2165875520392541E-4</v>
      </c>
      <c r="H59" s="142"/>
      <c r="I59" s="149" t="s">
        <v>268</v>
      </c>
      <c r="J59" s="337">
        <f>AVERAGE(G62:G63)</f>
        <v>2.7173882401216058</v>
      </c>
      <c r="K59" s="279">
        <f>STDEV(G62:G63)</f>
        <v>8.7488256228777705E-2</v>
      </c>
    </row>
    <row r="60" spans="2:11">
      <c r="B60" s="146" t="s">
        <v>263</v>
      </c>
      <c r="C60" s="68">
        <v>29.797379590481899</v>
      </c>
      <c r="D60" s="69">
        <v>24.428493120163601</v>
      </c>
      <c r="F60" s="146" t="s">
        <v>263</v>
      </c>
      <c r="G60" s="142">
        <v>2.7469222223934334E-2</v>
      </c>
      <c r="H60" s="142"/>
      <c r="I60" s="149" t="s">
        <v>269</v>
      </c>
      <c r="J60" s="337">
        <f>AVERAGE(G64:G65)</f>
        <v>0.14710729637163711</v>
      </c>
      <c r="K60" s="279">
        <f>STDEV(G64:G65)</f>
        <v>9.8904680799078524E-3</v>
      </c>
    </row>
    <row r="61" spans="2:11">
      <c r="B61" s="62"/>
      <c r="C61" s="68">
        <v>29.6539068871128</v>
      </c>
      <c r="D61" s="69">
        <v>24.794185804986299</v>
      </c>
      <c r="F61" s="62"/>
      <c r="G61" s="142">
        <v>3.0341423342249457E-2</v>
      </c>
      <c r="H61" s="142"/>
      <c r="I61" s="149" t="s">
        <v>270</v>
      </c>
      <c r="J61" s="337">
        <f>AVERAGE(G66:G67)</f>
        <v>0.23373908212331856</v>
      </c>
      <c r="K61" s="279">
        <f>STDEV(G66:G67)</f>
        <v>9.5920649757044209E-3</v>
      </c>
    </row>
    <row r="62" spans="2:11">
      <c r="B62" s="146" t="s">
        <v>268</v>
      </c>
      <c r="C62" s="68">
        <v>23.129749768791701</v>
      </c>
      <c r="D62" s="69">
        <v>24.669064359121801</v>
      </c>
      <c r="F62" s="146" t="s">
        <v>268</v>
      </c>
      <c r="G62" s="142">
        <v>2.7792517793751608</v>
      </c>
      <c r="H62" s="142"/>
      <c r="I62" s="149" t="s">
        <v>271</v>
      </c>
      <c r="J62" s="337">
        <f>AVERAGE(G68:G69)</f>
        <v>0.12371383795509411</v>
      </c>
      <c r="K62" s="279">
        <f>STDEV(G68:G69)</f>
        <v>5.866853929360016E-3</v>
      </c>
    </row>
    <row r="63" spans="2:11">
      <c r="B63" s="62"/>
      <c r="C63" s="68">
        <v>23.195449357609998</v>
      </c>
      <c r="D63" s="69">
        <v>24.539828254089102</v>
      </c>
      <c r="F63" s="62"/>
      <c r="G63" s="142">
        <v>2.6555247008680509</v>
      </c>
      <c r="H63" s="142"/>
      <c r="I63" s="10"/>
      <c r="J63" s="20"/>
      <c r="K63" s="11"/>
    </row>
    <row r="64" spans="2:11">
      <c r="B64" s="146" t="s">
        <v>269</v>
      </c>
      <c r="C64" s="68">
        <v>31.648121225184099</v>
      </c>
      <c r="D64" s="69">
        <v>29.023136944683898</v>
      </c>
      <c r="F64" s="146" t="s">
        <v>269</v>
      </c>
      <c r="G64" s="142">
        <v>0.15410091342004903</v>
      </c>
      <c r="H64" s="142"/>
      <c r="I64" s="148"/>
      <c r="J64" s="338"/>
      <c r="K64" s="144"/>
    </row>
    <row r="65" spans="2:11">
      <c r="B65" s="146"/>
      <c r="C65" s="68">
        <v>31.785398825298099</v>
      </c>
      <c r="D65" s="69">
        <v>28.877000142569798</v>
      </c>
      <c r="F65" s="146"/>
      <c r="G65" s="142">
        <v>0.14011367932322516</v>
      </c>
      <c r="H65" s="142"/>
      <c r="I65" s="10"/>
      <c r="J65" s="20"/>
      <c r="K65" s="11"/>
    </row>
    <row r="66" spans="2:11">
      <c r="B66" s="146" t="s">
        <v>270</v>
      </c>
      <c r="C66" s="68">
        <v>26.6934174921718</v>
      </c>
      <c r="D66" s="69">
        <v>24.633687050187302</v>
      </c>
      <c r="F66" s="146" t="s">
        <v>270</v>
      </c>
      <c r="G66" s="142">
        <v>0.22695646793341601</v>
      </c>
      <c r="H66" s="142"/>
      <c r="I66" s="148"/>
      <c r="J66" s="338"/>
      <c r="K66" s="144"/>
    </row>
    <row r="67" spans="2:11">
      <c r="B67" s="62"/>
      <c r="C67" s="68">
        <v>26.609666057277401</v>
      </c>
      <c r="D67" s="69">
        <v>24.4741229515787</v>
      </c>
      <c r="F67" s="62"/>
      <c r="G67" s="142">
        <v>0.24052169631322115</v>
      </c>
      <c r="H67" s="142"/>
      <c r="I67" s="10"/>
      <c r="J67" s="20"/>
      <c r="K67" s="11"/>
    </row>
    <row r="68" spans="2:11">
      <c r="B68" s="146" t="s">
        <v>271</v>
      </c>
      <c r="C68" s="68">
        <v>27.4121255046046</v>
      </c>
      <c r="D68" s="69">
        <v>24.382648621112399</v>
      </c>
      <c r="F68" s="146" t="s">
        <v>271</v>
      </c>
      <c r="G68" s="142">
        <v>0.11956534575741269</v>
      </c>
      <c r="H68" s="142"/>
      <c r="I68" s="148"/>
      <c r="J68" s="338"/>
      <c r="K68" s="144"/>
    </row>
    <row r="69" spans="2:11" ht="17" thickBot="1">
      <c r="B69" s="242"/>
      <c r="C69" s="71">
        <v>27.315333520207702</v>
      </c>
      <c r="D69" s="72">
        <v>24.313344811032</v>
      </c>
      <c r="F69" s="242"/>
      <c r="G69" s="143">
        <v>0.12786233015277551</v>
      </c>
      <c r="H69" s="143"/>
      <c r="I69" s="6"/>
      <c r="J69" s="25"/>
      <c r="K69" s="12"/>
    </row>
    <row r="70" spans="2:11" ht="17" thickBot="1"/>
    <row r="71" spans="2:11" ht="17" thickBot="1">
      <c r="B71" s="197"/>
      <c r="C71" s="196" t="s">
        <v>76</v>
      </c>
      <c r="D71" s="195"/>
      <c r="F71" s="193"/>
      <c r="G71" s="194"/>
      <c r="H71" s="167" t="s">
        <v>177</v>
      </c>
      <c r="I71" s="194"/>
      <c r="J71" s="194"/>
      <c r="K71" s="195"/>
    </row>
    <row r="72" spans="2:11">
      <c r="B72" s="166"/>
      <c r="C72" s="65" t="s">
        <v>96</v>
      </c>
      <c r="D72" s="66" t="s">
        <v>77</v>
      </c>
      <c r="F72" s="61"/>
      <c r="G72" s="65" t="s">
        <v>96</v>
      </c>
      <c r="H72" s="65"/>
      <c r="I72" s="17"/>
      <c r="J72" s="112"/>
      <c r="K72" s="147"/>
    </row>
    <row r="73" spans="2:11">
      <c r="B73" s="62" t="s">
        <v>101</v>
      </c>
      <c r="C73" s="68">
        <v>27.3869911895131</v>
      </c>
      <c r="D73" s="69">
        <v>23.642574635156901</v>
      </c>
      <c r="F73" s="62" t="s">
        <v>101</v>
      </c>
      <c r="G73" s="142">
        <v>8.479464814691981E-2</v>
      </c>
      <c r="H73" s="142"/>
      <c r="I73" s="10"/>
      <c r="J73" s="20"/>
      <c r="K73" s="11"/>
    </row>
    <row r="74" spans="2:11">
      <c r="B74" s="62"/>
      <c r="C74" s="68">
        <v>27.7790207474882</v>
      </c>
      <c r="D74" s="69">
        <v>24.011641786926202</v>
      </c>
      <c r="F74" s="62"/>
      <c r="G74" s="142">
        <v>6.4618338390973265E-2</v>
      </c>
      <c r="H74" s="142"/>
      <c r="I74" s="10"/>
      <c r="J74" s="20"/>
      <c r="K74" s="11"/>
    </row>
    <row r="75" spans="2:11">
      <c r="B75" s="62" t="s">
        <v>264</v>
      </c>
      <c r="C75" s="68">
        <v>25.151880001605601</v>
      </c>
      <c r="D75" s="69">
        <v>23.864304432202101</v>
      </c>
      <c r="F75" s="62" t="s">
        <v>264</v>
      </c>
      <c r="G75" s="142">
        <v>0.38487659774770761</v>
      </c>
      <c r="H75" s="142"/>
      <c r="I75" s="199"/>
      <c r="J75" s="136" t="s">
        <v>16</v>
      </c>
      <c r="K75" s="138" t="s">
        <v>49</v>
      </c>
    </row>
    <row r="76" spans="2:11">
      <c r="B76" s="62"/>
      <c r="C76" s="68">
        <v>25.129344348317499</v>
      </c>
      <c r="D76" s="69">
        <v>23.684391283990401</v>
      </c>
      <c r="F76" s="62"/>
      <c r="G76" s="142">
        <v>0.39093577262904677</v>
      </c>
      <c r="H76" s="142"/>
      <c r="I76" s="148" t="s">
        <v>101</v>
      </c>
      <c r="J76" s="337">
        <f>AVERAGE(G73:G74)</f>
        <v>7.4706493268946544E-2</v>
      </c>
      <c r="K76" s="279">
        <f>STDEV(G73:G74)</f>
        <v>1.42668054477501E-2</v>
      </c>
    </row>
    <row r="77" spans="2:11">
      <c r="B77" s="62" t="s">
        <v>265</v>
      </c>
      <c r="C77" s="68">
        <v>23.813498615767301</v>
      </c>
      <c r="D77" s="69">
        <v>23.736751988677302</v>
      </c>
      <c r="F77" s="62" t="s">
        <v>265</v>
      </c>
      <c r="G77" s="142">
        <v>0.92897441058650065</v>
      </c>
      <c r="H77" s="142"/>
      <c r="I77" s="148" t="s">
        <v>264</v>
      </c>
      <c r="J77" s="337">
        <f>AVERAGE(G75:G76)</f>
        <v>0.38790618518837716</v>
      </c>
      <c r="K77" s="279">
        <f>STDEV(G75:G76)</f>
        <v>4.2844836469901207E-3</v>
      </c>
    </row>
    <row r="78" spans="2:11">
      <c r="B78" s="62"/>
      <c r="C78" s="68">
        <v>23.7702517145242</v>
      </c>
      <c r="D78" s="69">
        <v>23.677666766797</v>
      </c>
      <c r="F78" s="62"/>
      <c r="G78" s="142">
        <v>0.95724336687864753</v>
      </c>
      <c r="H78" s="142"/>
      <c r="I78" s="148" t="s">
        <v>265</v>
      </c>
      <c r="J78" s="337">
        <f>AVERAGE(G77:G78)</f>
        <v>0.94310888873257404</v>
      </c>
      <c r="K78" s="279">
        <f>STDEV(G77:G78)</f>
        <v>1.9989170691243174E-2</v>
      </c>
    </row>
    <row r="79" spans="2:11">
      <c r="B79" s="62" t="s">
        <v>266</v>
      </c>
      <c r="C79" s="68">
        <v>26.104451102928</v>
      </c>
      <c r="D79" s="69">
        <v>23.8326365477811</v>
      </c>
      <c r="F79" s="62" t="s">
        <v>266</v>
      </c>
      <c r="G79" s="142">
        <v>0.20851829117214696</v>
      </c>
      <c r="H79" s="142"/>
      <c r="I79" s="148" t="s">
        <v>266</v>
      </c>
      <c r="J79" s="337">
        <f>AVERAGE(G79:G80)</f>
        <v>0.20337713474343844</v>
      </c>
      <c r="K79" s="279">
        <f>STDEV(G79:G80)</f>
        <v>7.2706931477611973E-3</v>
      </c>
    </row>
    <row r="80" spans="2:11">
      <c r="B80" s="62"/>
      <c r="C80" s="68">
        <v>26.177406220585699</v>
      </c>
      <c r="D80" s="69">
        <v>23.8527573524354</v>
      </c>
      <c r="F80" s="62"/>
      <c r="G80" s="142">
        <v>0.19823597831472994</v>
      </c>
      <c r="H80" s="142"/>
      <c r="I80" s="148" t="s">
        <v>267</v>
      </c>
      <c r="J80" s="337">
        <f>AVERAGE(G81:G82)</f>
        <v>4.4541247505241952E-2</v>
      </c>
      <c r="K80" s="279">
        <f>STDEV(G81:G82)</f>
        <v>2.6955921427659658E-3</v>
      </c>
    </row>
    <row r="81" spans="2:11">
      <c r="B81" s="62" t="s">
        <v>267</v>
      </c>
      <c r="C81" s="68">
        <v>28.212282893097299</v>
      </c>
      <c r="D81" s="69">
        <v>23.654453146918598</v>
      </c>
      <c r="F81" s="62" t="s">
        <v>267</v>
      </c>
      <c r="G81" s="142">
        <v>4.2635176021778957E-2</v>
      </c>
      <c r="H81" s="142"/>
      <c r="I81" s="149" t="s">
        <v>263</v>
      </c>
      <c r="J81" s="337">
        <f>AVERAGE(G83:G84)</f>
        <v>0.47920627947633099</v>
      </c>
      <c r="K81" s="279">
        <f>STDEV(G83:G84)</f>
        <v>5.8449206150803394E-2</v>
      </c>
    </row>
    <row r="82" spans="2:11">
      <c r="B82" s="62"/>
      <c r="C82" s="68">
        <v>28.088731781563801</v>
      </c>
      <c r="D82" s="69">
        <v>23.666488685491</v>
      </c>
      <c r="F82" s="62"/>
      <c r="G82" s="142">
        <v>4.6447318988704939E-2</v>
      </c>
      <c r="H82" s="142"/>
      <c r="I82" s="149" t="s">
        <v>268</v>
      </c>
      <c r="J82" s="337">
        <f>AVERAGE(G85:G86)</f>
        <v>4.3361934058998592</v>
      </c>
      <c r="K82" s="279">
        <f>STDEV(G85:G86)</f>
        <v>2.1013613391672861E-2</v>
      </c>
    </row>
    <row r="83" spans="2:11">
      <c r="B83" s="146" t="s">
        <v>263</v>
      </c>
      <c r="C83" s="68">
        <v>26.763391568384002</v>
      </c>
      <c r="D83" s="69">
        <v>25.769466680000001</v>
      </c>
      <c r="F83" s="146" t="s">
        <v>263</v>
      </c>
      <c r="G83" s="142">
        <v>0.52053610950053453</v>
      </c>
      <c r="H83" s="142"/>
      <c r="I83" s="149" t="s">
        <v>269</v>
      </c>
      <c r="J83" s="337">
        <f>AVERAGE(G87:G88)</f>
        <v>9.1769560705657049</v>
      </c>
      <c r="K83" s="279">
        <f>STDEV(G87:G88)</f>
        <v>0.11856401510864399</v>
      </c>
    </row>
    <row r="84" spans="2:11">
      <c r="B84" s="62"/>
      <c r="C84" s="68">
        <v>27.012865956264399</v>
      </c>
      <c r="D84" s="69">
        <v>25.87345676</v>
      </c>
      <c r="F84" s="62"/>
      <c r="G84" s="142">
        <v>0.43787644945212745</v>
      </c>
      <c r="H84" s="142"/>
      <c r="I84" s="149" t="s">
        <v>270</v>
      </c>
      <c r="J84" s="337">
        <f>AVERAGE(G89:G90)</f>
        <v>2.6916866207567942</v>
      </c>
      <c r="K84" s="279">
        <f>STDEV(G89:G90)</f>
        <v>8.2310083674294862E-2</v>
      </c>
    </row>
    <row r="85" spans="2:11">
      <c r="B85" s="146" t="s">
        <v>268</v>
      </c>
      <c r="C85" s="68">
        <v>23.318780371710702</v>
      </c>
      <c r="D85" s="69">
        <v>25.3858356886326</v>
      </c>
      <c r="F85" s="146" t="s">
        <v>268</v>
      </c>
      <c r="G85" s="142">
        <v>4.3213345373733745</v>
      </c>
      <c r="H85" s="142"/>
      <c r="I85" s="149" t="s">
        <v>271</v>
      </c>
      <c r="J85" s="337">
        <f>AVERAGE(G91:G92)</f>
        <v>0.30754630211384426</v>
      </c>
      <c r="K85" s="279">
        <f>STDEV(G91:G92)</f>
        <v>1.8005565540979828E-3</v>
      </c>
    </row>
    <row r="86" spans="2:11">
      <c r="B86" s="62"/>
      <c r="C86" s="68">
        <v>23.308892943804999</v>
      </c>
      <c r="D86" s="69">
        <v>25.474678898605401</v>
      </c>
      <c r="F86" s="62"/>
      <c r="G86" s="142">
        <v>4.3510522744263431</v>
      </c>
      <c r="H86" s="142"/>
      <c r="I86" s="10"/>
      <c r="J86" s="20"/>
      <c r="K86" s="11"/>
    </row>
    <row r="87" spans="2:11">
      <c r="B87" s="146" t="s">
        <v>269</v>
      </c>
      <c r="C87" s="68">
        <v>22.6030606195459</v>
      </c>
      <c r="D87" s="69">
        <v>25.9347869449367</v>
      </c>
      <c r="F87" s="146" t="s">
        <v>269</v>
      </c>
      <c r="G87" s="142">
        <v>9.0931186514776794</v>
      </c>
      <c r="H87" s="142"/>
      <c r="I87" s="148"/>
      <c r="J87" s="338"/>
      <c r="K87" s="144"/>
    </row>
    <row r="88" spans="2:11">
      <c r="B88" s="146"/>
      <c r="C88" s="68">
        <v>22.576699984738799</v>
      </c>
      <c r="D88" s="69">
        <v>25.640884650074302</v>
      </c>
      <c r="F88" s="146"/>
      <c r="G88" s="142">
        <v>9.2607934896537323</v>
      </c>
      <c r="H88" s="142"/>
      <c r="I88" s="10"/>
      <c r="J88" s="20"/>
      <c r="K88" s="11"/>
    </row>
    <row r="89" spans="2:11">
      <c r="B89" s="146" t="s">
        <v>270</v>
      </c>
      <c r="C89" s="68">
        <v>24.1171783158936</v>
      </c>
      <c r="D89" s="69">
        <v>25.549829831462102</v>
      </c>
      <c r="F89" s="146" t="s">
        <v>270</v>
      </c>
      <c r="G89" s="142">
        <v>2.7498886390829202</v>
      </c>
      <c r="H89" s="142"/>
      <c r="I89" s="148"/>
      <c r="J89" s="338"/>
      <c r="K89" s="144"/>
    </row>
    <row r="90" spans="2:11">
      <c r="B90" s="62"/>
      <c r="C90" s="68">
        <v>24.179578487280899</v>
      </c>
      <c r="D90" s="69">
        <v>25.6032731917118</v>
      </c>
      <c r="F90" s="62"/>
      <c r="G90" s="142">
        <v>2.6334846024306682</v>
      </c>
      <c r="H90" s="142"/>
      <c r="I90" s="10"/>
      <c r="J90" s="20"/>
      <c r="K90" s="11"/>
    </row>
    <row r="91" spans="2:11">
      <c r="B91" s="146" t="s">
        <v>271</v>
      </c>
      <c r="C91" s="68">
        <v>27.172242857249699</v>
      </c>
      <c r="D91" s="69">
        <v>25.445630798454999</v>
      </c>
      <c r="F91" s="146" t="s">
        <v>271</v>
      </c>
      <c r="G91" s="142">
        <v>0.30881948786315683</v>
      </c>
      <c r="H91" s="142"/>
      <c r="I91" s="148"/>
      <c r="J91" s="338"/>
      <c r="K91" s="144"/>
    </row>
    <row r="92" spans="2:11" ht="17" thickBot="1">
      <c r="B92" s="242"/>
      <c r="C92" s="71">
        <v>27.1841879155862</v>
      </c>
      <c r="D92" s="72">
        <v>25.508526317986998</v>
      </c>
      <c r="F92" s="242"/>
      <c r="G92" s="143">
        <v>0.30627311636453169</v>
      </c>
      <c r="H92" s="143"/>
      <c r="I92" s="6"/>
      <c r="J92" s="25"/>
      <c r="K92" s="12"/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2" baseType="variant">
      <vt:variant>
        <vt:lpstr>Worksheets</vt:lpstr>
      </vt:variant>
      <vt:variant>
        <vt:i4>12</vt:i4>
      </vt:variant>
    </vt:vector>
  </HeadingPairs>
  <TitlesOfParts>
    <vt:vector size="12" baseType="lpstr">
      <vt:lpstr>Fig1</vt:lpstr>
      <vt:lpstr>Fig2</vt:lpstr>
      <vt:lpstr>Fig3</vt:lpstr>
      <vt:lpstr>Fig4</vt:lpstr>
      <vt:lpstr>Fig5</vt:lpstr>
      <vt:lpstr>FigS1</vt:lpstr>
      <vt:lpstr>FigS2</vt:lpstr>
      <vt:lpstr>FigS5</vt:lpstr>
      <vt:lpstr>FigS6</vt:lpstr>
      <vt:lpstr>FigS7</vt:lpstr>
      <vt:lpstr>FigS8</vt:lpstr>
      <vt:lpstr>FigS9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Min Gao</dc:creator>
  <cp:lastModifiedBy>Min Gao</cp:lastModifiedBy>
  <dcterms:created xsi:type="dcterms:W3CDTF">2019-03-19T11:11:20Z</dcterms:created>
  <dcterms:modified xsi:type="dcterms:W3CDTF">2019-05-03T05:22:08Z</dcterms:modified>
</cp:coreProperties>
</file>