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7050" firstSheet="1" activeTab="1"/>
  </bookViews>
  <sheets>
    <sheet name="Demand 160" sheetId="1" r:id="rId1"/>
    <sheet name="Figure" sheetId="4" r:id="rId2"/>
    <sheet name="Demand 160 (2)" sheetId="2" r:id="rId3"/>
    <sheet name="Sheet1" sheetId="3" r:id="rId4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2" i="3" l="1"/>
  <c r="U38" i="3"/>
  <c r="U34" i="3"/>
  <c r="U30" i="3"/>
  <c r="U26" i="3"/>
  <c r="U22" i="3"/>
  <c r="U18" i="3"/>
  <c r="U14" i="3"/>
  <c r="R42" i="3"/>
  <c r="R38" i="3"/>
  <c r="R34" i="3"/>
  <c r="R30" i="3"/>
  <c r="R26" i="3"/>
  <c r="R22" i="3"/>
  <c r="R18" i="3"/>
  <c r="R14" i="3"/>
  <c r="P42" i="3"/>
  <c r="P38" i="3"/>
  <c r="P34" i="3"/>
  <c r="P30" i="3"/>
  <c r="P22" i="3"/>
  <c r="P18" i="3"/>
  <c r="P14" i="3"/>
  <c r="P39" i="2" l="1"/>
  <c r="L39" i="2"/>
  <c r="C39" i="2"/>
  <c r="P38" i="2"/>
  <c r="L38" i="2"/>
  <c r="C38" i="2"/>
  <c r="P37" i="2"/>
  <c r="L37" i="2"/>
  <c r="C37" i="2"/>
  <c r="P36" i="2"/>
  <c r="O36" i="2"/>
  <c r="N36" i="2"/>
  <c r="L36" i="2"/>
  <c r="C36" i="2"/>
  <c r="P35" i="2"/>
  <c r="L35" i="2"/>
  <c r="C35" i="2"/>
  <c r="P34" i="2"/>
  <c r="L34" i="2"/>
  <c r="C34" i="2"/>
  <c r="P33" i="2"/>
  <c r="L33" i="2"/>
  <c r="C33" i="2"/>
  <c r="P32" i="2"/>
  <c r="O32" i="2"/>
  <c r="N32" i="2"/>
  <c r="L32" i="2"/>
  <c r="C32" i="2"/>
  <c r="P31" i="2"/>
  <c r="L31" i="2"/>
  <c r="C31" i="2"/>
  <c r="P30" i="2"/>
  <c r="L30" i="2"/>
  <c r="C30" i="2"/>
  <c r="P29" i="2"/>
  <c r="L29" i="2"/>
  <c r="C29" i="2"/>
  <c r="P28" i="2"/>
  <c r="Q28" i="2" s="1"/>
  <c r="O28" i="2"/>
  <c r="N28" i="2"/>
  <c r="L28" i="2"/>
  <c r="C28" i="2"/>
  <c r="P27" i="2"/>
  <c r="L27" i="2"/>
  <c r="C27" i="2"/>
  <c r="P26" i="2"/>
  <c r="L26" i="2"/>
  <c r="C26" i="2"/>
  <c r="P25" i="2"/>
  <c r="L25" i="2"/>
  <c r="C25" i="2"/>
  <c r="P24" i="2"/>
  <c r="O24" i="2"/>
  <c r="N24" i="2"/>
  <c r="L24" i="2"/>
  <c r="C24" i="2"/>
  <c r="P23" i="2"/>
  <c r="L23" i="2"/>
  <c r="C23" i="2"/>
  <c r="P22" i="2"/>
  <c r="L22" i="2"/>
  <c r="C22" i="2"/>
  <c r="P21" i="2"/>
  <c r="L21" i="2"/>
  <c r="C21" i="2"/>
  <c r="P20" i="2"/>
  <c r="O20" i="2"/>
  <c r="N20" i="2"/>
  <c r="L20" i="2"/>
  <c r="C20" i="2"/>
  <c r="P19" i="2"/>
  <c r="L19" i="2"/>
  <c r="C19" i="2"/>
  <c r="P18" i="2"/>
  <c r="L18" i="2"/>
  <c r="C18" i="2"/>
  <c r="P17" i="2"/>
  <c r="L17" i="2"/>
  <c r="C17" i="2"/>
  <c r="P16" i="2"/>
  <c r="O16" i="2"/>
  <c r="N16" i="2"/>
  <c r="L16" i="2"/>
  <c r="C16" i="2"/>
  <c r="P15" i="2"/>
  <c r="L15" i="2"/>
  <c r="C15" i="2"/>
  <c r="P14" i="2"/>
  <c r="L14" i="2"/>
  <c r="C14" i="2"/>
  <c r="P13" i="2"/>
  <c r="L13" i="2"/>
  <c r="C13" i="2"/>
  <c r="P12" i="2"/>
  <c r="Q12" i="2" s="1"/>
  <c r="O12" i="2"/>
  <c r="N12" i="2"/>
  <c r="L12" i="2"/>
  <c r="C12" i="2"/>
  <c r="P11" i="2"/>
  <c r="L11" i="2"/>
  <c r="C11" i="2"/>
  <c r="P10" i="2"/>
  <c r="L10" i="2"/>
  <c r="C10" i="2"/>
  <c r="P9" i="2"/>
  <c r="L9" i="2"/>
  <c r="M8" i="2" s="1"/>
  <c r="C9" i="2"/>
  <c r="P8" i="2"/>
  <c r="O8" i="2"/>
  <c r="N8" i="2"/>
  <c r="L8" i="2"/>
  <c r="C8" i="2"/>
  <c r="P7" i="2"/>
  <c r="L7" i="2"/>
  <c r="C7" i="2"/>
  <c r="P6" i="2"/>
  <c r="L6" i="2"/>
  <c r="C6" i="2"/>
  <c r="P5" i="2"/>
  <c r="L5" i="2"/>
  <c r="C5" i="2"/>
  <c r="P4" i="2"/>
  <c r="Q4" i="2" s="1"/>
  <c r="O4" i="2"/>
  <c r="N4" i="2"/>
  <c r="L4" i="2"/>
  <c r="C4" i="2"/>
  <c r="M20" i="2" l="1"/>
  <c r="Q32" i="2"/>
  <c r="M36" i="2"/>
  <c r="Q36" i="2"/>
  <c r="R28" i="2"/>
  <c r="Q24" i="2"/>
  <c r="M16" i="2"/>
  <c r="R12" i="2"/>
  <c r="Q8" i="2"/>
  <c r="R8" i="2" s="1"/>
  <c r="M24" i="2"/>
  <c r="M12" i="2"/>
  <c r="Q16" i="2"/>
  <c r="R16" i="2" s="1"/>
  <c r="Q20" i="2"/>
  <c r="R24" i="2" s="1"/>
  <c r="M32" i="2"/>
  <c r="M4" i="2"/>
  <c r="M28" i="2"/>
  <c r="R32" i="2"/>
  <c r="S36" i="1"/>
  <c r="P36" i="1"/>
  <c r="N36" i="1"/>
  <c r="R20" i="2" l="1"/>
  <c r="R36" i="2"/>
  <c r="O8" i="1"/>
  <c r="O12" i="1"/>
  <c r="O16" i="1"/>
  <c r="O20" i="1"/>
  <c r="O24" i="1"/>
  <c r="O28" i="1"/>
  <c r="O32" i="1"/>
  <c r="O36" i="1"/>
  <c r="O4" i="1"/>
  <c r="C24" i="1" l="1"/>
  <c r="C25" i="1"/>
  <c r="C26" i="1"/>
  <c r="C27" i="1"/>
  <c r="C28" i="1"/>
  <c r="C29" i="1"/>
  <c r="C30" i="1"/>
  <c r="C31" i="1"/>
  <c r="C32" i="1"/>
  <c r="C33" i="1"/>
  <c r="C34" i="1"/>
  <c r="C35" i="1"/>
  <c r="Q24" i="1"/>
  <c r="Q25" i="1"/>
  <c r="Q26" i="1"/>
  <c r="Q27" i="1"/>
  <c r="Q28" i="1"/>
  <c r="Q29" i="1"/>
  <c r="Q30" i="1"/>
  <c r="Q31" i="1"/>
  <c r="Q32" i="1"/>
  <c r="Q33" i="1"/>
  <c r="Q34" i="1"/>
  <c r="Q35" i="1"/>
  <c r="M24" i="1"/>
  <c r="M28" i="1"/>
  <c r="M32" i="1"/>
  <c r="K24" i="1"/>
  <c r="K25" i="1"/>
  <c r="K26" i="1"/>
  <c r="K27" i="1"/>
  <c r="K28" i="1"/>
  <c r="K29" i="1"/>
  <c r="K30" i="1"/>
  <c r="K31" i="1"/>
  <c r="K32" i="1"/>
  <c r="K33" i="1"/>
  <c r="K34" i="1"/>
  <c r="K35" i="1"/>
  <c r="Q4" i="1"/>
  <c r="Q5" i="1"/>
  <c r="Q6" i="1"/>
  <c r="Q7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36" i="1"/>
  <c r="Q37" i="1"/>
  <c r="Q38" i="1"/>
  <c r="Q39" i="1"/>
  <c r="Q8" i="1"/>
  <c r="K20" i="1"/>
  <c r="K21" i="1"/>
  <c r="K22" i="1"/>
  <c r="K23" i="1"/>
  <c r="M20" i="1"/>
  <c r="C23" i="1"/>
  <c r="C22" i="1"/>
  <c r="C21" i="1"/>
  <c r="C20" i="1"/>
  <c r="L32" i="1" l="1"/>
  <c r="R24" i="1"/>
  <c r="P32" i="1"/>
  <c r="N28" i="1"/>
  <c r="P24" i="1"/>
  <c r="R32" i="1"/>
  <c r="R28" i="1"/>
  <c r="L28" i="1"/>
  <c r="N24" i="1"/>
  <c r="R20" i="1"/>
  <c r="P28" i="1"/>
  <c r="N32" i="1"/>
  <c r="L24" i="1"/>
  <c r="L20" i="1"/>
  <c r="S24" i="1" l="1"/>
  <c r="S28" i="1"/>
  <c r="S32" i="1"/>
  <c r="P20" i="1"/>
  <c r="P16" i="1" l="1"/>
  <c r="P12" i="1"/>
  <c r="P8" i="1"/>
  <c r="M8" i="1"/>
  <c r="M12" i="1"/>
  <c r="M16" i="1"/>
  <c r="M36" i="1"/>
  <c r="M4" i="1"/>
  <c r="R4" i="1"/>
  <c r="N16" i="1" l="1"/>
  <c r="N20" i="1"/>
  <c r="N8" i="1"/>
  <c r="N12" i="1"/>
  <c r="C39" i="1"/>
  <c r="C38" i="1"/>
  <c r="C37" i="1"/>
  <c r="C36" i="1"/>
  <c r="C15" i="1"/>
  <c r="C14" i="1"/>
  <c r="C13" i="1"/>
  <c r="C12" i="1"/>
  <c r="C11" i="1"/>
  <c r="C10" i="1"/>
  <c r="C9" i="1"/>
  <c r="C8" i="1"/>
  <c r="C7" i="1"/>
  <c r="C6" i="1"/>
  <c r="C5" i="1"/>
  <c r="C4" i="1"/>
  <c r="K39" i="1"/>
  <c r="K38" i="1"/>
  <c r="K37" i="1"/>
  <c r="K36" i="1"/>
  <c r="L36" i="1" l="1"/>
  <c r="R36" i="1"/>
  <c r="K19" i="1"/>
  <c r="C19" i="1"/>
  <c r="K18" i="1"/>
  <c r="C18" i="1"/>
  <c r="K17" i="1"/>
  <c r="C17" i="1"/>
  <c r="K16" i="1"/>
  <c r="C16" i="1"/>
  <c r="K15" i="1"/>
  <c r="K14" i="1"/>
  <c r="K13" i="1"/>
  <c r="K12" i="1"/>
  <c r="K11" i="1"/>
  <c r="K10" i="1"/>
  <c r="K9" i="1"/>
  <c r="K8" i="1"/>
  <c r="K7" i="1"/>
  <c r="K6" i="1"/>
  <c r="K5" i="1"/>
  <c r="K4" i="1"/>
  <c r="L4" i="1" l="1"/>
  <c r="L8" i="1"/>
  <c r="L12" i="1"/>
  <c r="L16" i="1"/>
  <c r="R8" i="1"/>
  <c r="R12" i="1"/>
  <c r="R16" i="1"/>
  <c r="S20" i="1" l="1"/>
  <c r="S16" i="1"/>
  <c r="S12" i="1"/>
  <c r="S8" i="1"/>
</calcChain>
</file>

<file path=xl/sharedStrings.xml><?xml version="1.0" encoding="utf-8"?>
<sst xmlns="http://schemas.openxmlformats.org/spreadsheetml/2006/main" count="192" uniqueCount="56">
  <si>
    <t xml:space="preserve"> Time value 20</t>
  </si>
  <si>
    <t>Station</t>
  </si>
  <si>
    <t>Boarding Passengers</t>
  </si>
  <si>
    <t>Alighting Passengers</t>
  </si>
  <si>
    <t>Total Passengers</t>
  </si>
  <si>
    <t>Available Buses</t>
  </si>
  <si>
    <t>Used Buses</t>
  </si>
  <si>
    <t>Relocation Buses</t>
  </si>
  <si>
    <t>Vehicle travelled Distance (Km)</t>
  </si>
  <si>
    <t>Total Passenger travel time (hour)</t>
  </si>
  <si>
    <t>Average passenger distance travelled to each station (Km)</t>
  </si>
  <si>
    <t>Total passenger average distance travelled (Km)</t>
  </si>
  <si>
    <t>cost</t>
  </si>
  <si>
    <t>total cost</t>
  </si>
  <si>
    <t xml:space="preserve"> (+,-)</t>
  </si>
  <si>
    <t>#1</t>
  </si>
  <si>
    <t>#2</t>
  </si>
  <si>
    <t>#3</t>
  </si>
  <si>
    <t>#4</t>
  </si>
  <si>
    <t>Total passenger travel cost ($)</t>
  </si>
  <si>
    <t>Total bus operating cost ($)</t>
  </si>
  <si>
    <t>Percentage Change (passenger cost)</t>
  </si>
  <si>
    <t>Percentage Change (operating cost)</t>
  </si>
  <si>
    <t>Percentage Change (total cost)</t>
  </si>
  <si>
    <t>ratio 1</t>
  </si>
  <si>
    <t>ratio 1.5</t>
  </si>
  <si>
    <t>ratio 2</t>
  </si>
  <si>
    <t>ratio 2.5</t>
  </si>
  <si>
    <t>ratio 3</t>
  </si>
  <si>
    <t>ratio 3.5</t>
  </si>
  <si>
    <t>ratio 4</t>
  </si>
  <si>
    <t>ratio 4.5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</si>
  <si>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</si>
  <si>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</si>
  <si>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</si>
  <si>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</si>
  <si>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</si>
  <si>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</si>
  <si>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</si>
  <si>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</si>
  <si>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</si>
  <si>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</si>
  <si>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</si>
  <si>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</si>
  <si>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Maximum ratio</t>
  </si>
  <si>
    <t>Maximum Used  Cpacity</t>
  </si>
  <si>
    <t>ratio 5</t>
  </si>
  <si>
    <t>Maximum used  ratio</t>
  </si>
  <si>
    <t>Cost</t>
  </si>
  <si>
    <t>Total cost</t>
  </si>
  <si>
    <r>
      <t> </t>
    </r>
    <r>
      <rPr>
        <i/>
        <sz val="8"/>
        <color theme="1"/>
        <rFont val="Times New Roman"/>
        <family val="1"/>
      </rPr>
      <t>DOC</t>
    </r>
  </si>
  <si>
    <t>Maximum used  DOC</t>
  </si>
  <si>
    <t>Average DOC</t>
  </si>
  <si>
    <t>Total cost($)</t>
  </si>
  <si>
    <t>Cost($)</t>
  </si>
  <si>
    <t>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</si>
</sst>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00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u/>
      <sz val="8"/>
      <color rgb="FFFF0000"/>
      <name val="Times New Roman"/>
      <family val="1"/>
    </font>
    <font>
      <sz val="8"/>
      <color rgb="FF000000"/>
      <name val="Times New Roman"/>
      <family val="1"/>
    </font>
    <font>
      <i/>
      <sz val="8"/>
      <color theme="1"/>
      <name val="Times New Roman"/>
      <family val="1"/>
    </font>
    <font>
      <sz val="7.5"/>
      <color theme="1"/>
      <name val="Times New Roman"/>
      <family val="1"/>
    </font>
    <font>
      <b/>
      <sz val="8"/>
      <color rgb="FFC00000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/>
      <top style="medium">
        <color indexed="64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2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1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7" fillId="0" borderId="11" xfId="0" applyFont="1" applyBorder="1"/>
    <xf numFmtId="0" fontId="7" fillId="0" borderId="11" xfId="0" applyFont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168" fontId="7" fillId="0" borderId="1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passenger travel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160'!$M$4:$M$39</c:f>
              <c:numCache>
                <c:formatCode>0.00</c:formatCode>
                <c:ptCount val="36"/>
                <c:pt idx="0">
                  <c:v>189.40199999999999</c:v>
                </c:pt>
                <c:pt idx="4">
                  <c:v>211.05599999999998</c:v>
                </c:pt>
                <c:pt idx="8">
                  <c:v>223.30600000000001</c:v>
                </c:pt>
                <c:pt idx="12">
                  <c:v>226.85599999999999</c:v>
                </c:pt>
                <c:pt idx="16">
                  <c:v>225.196</c:v>
                </c:pt>
                <c:pt idx="20">
                  <c:v>225.196</c:v>
                </c:pt>
                <c:pt idx="24">
                  <c:v>225.196</c:v>
                </c:pt>
                <c:pt idx="28">
                  <c:v>225.196</c:v>
                </c:pt>
                <c:pt idx="32">
                  <c:v>225.196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7C-439B-8B5D-0DFEB5AA1AF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116397328"/>
        <c:axId val="-116410928"/>
      </c:lineChart>
      <c:catAx>
        <c:axId val="-11639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6410928"/>
        <c:crosses val="autoZero"/>
        <c:auto val="1"/>
        <c:lblAlgn val="ctr"/>
        <c:lblOffset val="100"/>
        <c:noMultiLvlLbl val="0"/>
      </c:catAx>
      <c:valAx>
        <c:axId val="-11641092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639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bus operating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160'!$O$4:$O$39</c:f>
              <c:numCache>
                <c:formatCode>0.00</c:formatCode>
                <c:ptCount val="36"/>
                <c:pt idx="0">
                  <c:v>687.42899999999986</c:v>
                </c:pt>
                <c:pt idx="4">
                  <c:v>301.74600000000004</c:v>
                </c:pt>
                <c:pt idx="8">
                  <c:v>273.15300000000002</c:v>
                </c:pt>
                <c:pt idx="12">
                  <c:v>267.87599999999998</c:v>
                </c:pt>
                <c:pt idx="16">
                  <c:v>267.14400000000001</c:v>
                </c:pt>
                <c:pt idx="20">
                  <c:v>267.14400000000001</c:v>
                </c:pt>
                <c:pt idx="24">
                  <c:v>267.14400000000001</c:v>
                </c:pt>
                <c:pt idx="28">
                  <c:v>267.14400000000001</c:v>
                </c:pt>
                <c:pt idx="32">
                  <c:v>267.14400000000001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8A-4305-98A0-752467481CB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30420608"/>
        <c:axId val="-30424416"/>
      </c:lineChart>
      <c:catAx>
        <c:axId val="-304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4416"/>
        <c:crosses val="autoZero"/>
        <c:auto val="1"/>
        <c:lblAlgn val="ctr"/>
        <c:lblOffset val="100"/>
        <c:noMultiLvlLbl val="0"/>
      </c:catAx>
      <c:valAx>
        <c:axId val="-30424416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160'!$R$4:$R$39</c:f>
              <c:numCache>
                <c:formatCode>0.00</c:formatCode>
                <c:ptCount val="36"/>
                <c:pt idx="0">
                  <c:v>876.8309999999999</c:v>
                </c:pt>
                <c:pt idx="4">
                  <c:v>512.80200000000013</c:v>
                </c:pt>
                <c:pt idx="8">
                  <c:v>496.459</c:v>
                </c:pt>
                <c:pt idx="12">
                  <c:v>494.73200000000003</c:v>
                </c:pt>
                <c:pt idx="16">
                  <c:v>492.34000000000003</c:v>
                </c:pt>
                <c:pt idx="20">
                  <c:v>492.34000000000003</c:v>
                </c:pt>
                <c:pt idx="24">
                  <c:v>492.34000000000003</c:v>
                </c:pt>
                <c:pt idx="28">
                  <c:v>492.34000000000003</c:v>
                </c:pt>
                <c:pt idx="32">
                  <c:v>492.34000000000003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08-473A-BE80-987BB73DD61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30422784"/>
        <c:axId val="-30411904"/>
      </c:lineChart>
      <c:catAx>
        <c:axId val="-3042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11904"/>
        <c:crosses val="autoZero"/>
        <c:auto val="1"/>
        <c:lblAlgn val="ctr"/>
        <c:lblOffset val="100"/>
        <c:noMultiLvlLbl val="0"/>
      </c:catAx>
      <c:valAx>
        <c:axId val="-30411904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passenger travel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 (2)'!$A$4:$A$39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 (2)'!$N$4:$N$39</c:f>
              <c:numCache>
                <c:formatCode>0.00</c:formatCode>
                <c:ptCount val="36"/>
                <c:pt idx="0">
                  <c:v>189.40199999999999</c:v>
                </c:pt>
                <c:pt idx="4">
                  <c:v>211.05599999999998</c:v>
                </c:pt>
                <c:pt idx="8">
                  <c:v>223.30600000000001</c:v>
                </c:pt>
                <c:pt idx="12">
                  <c:v>226.85599999999999</c:v>
                </c:pt>
                <c:pt idx="16">
                  <c:v>225.196</c:v>
                </c:pt>
                <c:pt idx="20">
                  <c:v>225.196</c:v>
                </c:pt>
                <c:pt idx="24">
                  <c:v>225.196</c:v>
                </c:pt>
                <c:pt idx="28">
                  <c:v>225.196</c:v>
                </c:pt>
                <c:pt idx="32">
                  <c:v>225.196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F2-47FE-B088-C4F8A0FA2F1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116397328"/>
        <c:axId val="-116410928"/>
      </c:lineChart>
      <c:catAx>
        <c:axId val="-11639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6410928"/>
        <c:crosses val="autoZero"/>
        <c:auto val="1"/>
        <c:lblAlgn val="ctr"/>
        <c:lblOffset val="100"/>
        <c:noMultiLvlLbl val="0"/>
      </c:catAx>
      <c:valAx>
        <c:axId val="-11641092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639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bus operating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 (2)'!$A$4:$A$39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 (2)'!$O$4:$O$39</c:f>
              <c:numCache>
                <c:formatCode>0.00</c:formatCode>
                <c:ptCount val="36"/>
                <c:pt idx="0">
                  <c:v>687.42899999999986</c:v>
                </c:pt>
                <c:pt idx="4">
                  <c:v>301.74600000000004</c:v>
                </c:pt>
                <c:pt idx="8">
                  <c:v>273.15300000000002</c:v>
                </c:pt>
                <c:pt idx="12">
                  <c:v>267.87599999999998</c:v>
                </c:pt>
                <c:pt idx="16">
                  <c:v>267.14400000000001</c:v>
                </c:pt>
                <c:pt idx="20">
                  <c:v>267.14400000000001</c:v>
                </c:pt>
                <c:pt idx="24">
                  <c:v>267.14400000000001</c:v>
                </c:pt>
                <c:pt idx="28">
                  <c:v>267.14400000000001</c:v>
                </c:pt>
                <c:pt idx="32">
                  <c:v>267.14400000000001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A0-4EE0-B230-8E969B353CE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30420608"/>
        <c:axId val="-30424416"/>
      </c:lineChart>
      <c:catAx>
        <c:axId val="-304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4416"/>
        <c:crosses val="autoZero"/>
        <c:auto val="1"/>
        <c:lblAlgn val="ctr"/>
        <c:lblOffset val="100"/>
        <c:noMultiLvlLbl val="0"/>
      </c:catAx>
      <c:valAx>
        <c:axId val="-30424416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 (2)'!$A$4:$A$39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 (2)'!$Q$4:$Q$39</c:f>
              <c:numCache>
                <c:formatCode>0.00</c:formatCode>
                <c:ptCount val="36"/>
                <c:pt idx="0">
                  <c:v>876.8309999999999</c:v>
                </c:pt>
                <c:pt idx="4">
                  <c:v>512.80200000000013</c:v>
                </c:pt>
                <c:pt idx="8">
                  <c:v>496.459</c:v>
                </c:pt>
                <c:pt idx="12">
                  <c:v>494.73200000000003</c:v>
                </c:pt>
                <c:pt idx="16">
                  <c:v>492.34000000000003</c:v>
                </c:pt>
                <c:pt idx="20">
                  <c:v>492.34000000000003</c:v>
                </c:pt>
                <c:pt idx="24">
                  <c:v>492.34000000000003</c:v>
                </c:pt>
                <c:pt idx="28">
                  <c:v>492.34000000000003</c:v>
                </c:pt>
                <c:pt idx="32">
                  <c:v>492.34000000000003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B3-4863-8105-AE2845F6B1B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30422784"/>
        <c:axId val="-30411904"/>
      </c:lineChart>
      <c:catAx>
        <c:axId val="-3042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11904"/>
        <c:crosses val="autoZero"/>
        <c:auto val="1"/>
        <c:lblAlgn val="ctr"/>
        <c:lblOffset val="100"/>
        <c:noMultiLvlLbl val="0"/>
      </c:catAx>
      <c:valAx>
        <c:axId val="-30411904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243840</xdr:colOff>
      <xdr:row>40</xdr:row>
      <xdr:rowOff>70484</xdr:rowOff>
    </xdr:from>
    <xdr:to>
      <xdr:col>9</xdr:col>
      <xdr:colOff>405766</xdr:colOff>
      <xdr:row>57</xdr:row>
      <xdr:rowOff>97790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486410</xdr:colOff>
      <xdr:row>39</xdr:row>
      <xdr:rowOff>160654</xdr:rowOff>
    </xdr:from>
    <xdr:to>
      <xdr:col>21</xdr:col>
      <xdr:colOff>10160</xdr:colOff>
      <xdr:row>55</xdr:row>
      <xdr:rowOff>163829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419100</xdr:colOff>
      <xdr:row>56</xdr:row>
      <xdr:rowOff>149224</xdr:rowOff>
    </xdr:from>
    <xdr:to>
      <xdr:col>20</xdr:col>
      <xdr:colOff>584200</xdr:colOff>
      <xdr:row>72</xdr:row>
      <xdr:rowOff>177799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243840</xdr:colOff>
      <xdr:row>40</xdr:row>
      <xdr:rowOff>70484</xdr:rowOff>
    </xdr:from>
    <xdr:to>
      <xdr:col>10</xdr:col>
      <xdr:colOff>405766</xdr:colOff>
      <xdr:row>57</xdr:row>
      <xdr:rowOff>97790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486410</xdr:colOff>
      <xdr:row>39</xdr:row>
      <xdr:rowOff>160654</xdr:rowOff>
    </xdr:from>
    <xdr:to>
      <xdr:col>22</xdr:col>
      <xdr:colOff>10160</xdr:colOff>
      <xdr:row>55</xdr:row>
      <xdr:rowOff>163829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419100</xdr:colOff>
      <xdr:row>56</xdr:row>
      <xdr:rowOff>149224</xdr:rowOff>
    </xdr:from>
    <xdr:to>
      <xdr:col>21</xdr:col>
      <xdr:colOff>584200</xdr:colOff>
      <xdr:row>72</xdr:row>
      <xdr:rowOff>177799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workbookViewId="0">
      <selection activeCell="P1" sqref="P1:P1048576"/>
    </sheetView>
  </sheetViews>
  <sheetFormatPr defaultRowHeight="14.5" x14ac:dyDescent="0.35"/>
  <sheetData>
    <row r="1" spans="1:21" ht="15" thickBot="1" x14ac:dyDescent="0.4">
      <c r="A1" t="s">
        <v>0</v>
      </c>
    </row>
    <row r="2" spans="1:21" ht="20.399999999999999" customHeight="1" x14ac:dyDescent="0.35">
      <c r="A2" s="29"/>
      <c r="B2" s="29" t="s">
        <v>1</v>
      </c>
      <c r="C2" s="29" t="s">
        <v>2</v>
      </c>
      <c r="D2" s="29" t="s">
        <v>3</v>
      </c>
      <c r="E2" s="29" t="s">
        <v>4</v>
      </c>
      <c r="F2" s="29" t="s">
        <v>5</v>
      </c>
      <c r="G2" s="29" t="s">
        <v>6</v>
      </c>
      <c r="H2" s="1" t="s">
        <v>7</v>
      </c>
      <c r="I2" s="29" t="s">
        <v>8</v>
      </c>
      <c r="J2" s="29" t="s">
        <v>9</v>
      </c>
      <c r="K2" s="29" t="s">
        <v>10</v>
      </c>
      <c r="L2" s="29" t="s">
        <v>11</v>
      </c>
      <c r="M2" s="19" t="s">
        <v>19</v>
      </c>
      <c r="N2" s="19" t="s">
        <v>21</v>
      </c>
      <c r="O2" s="19" t="s">
        <v>20</v>
      </c>
      <c r="P2" s="19" t="s">
        <v>22</v>
      </c>
      <c r="Q2" s="19" t="s">
        <v>12</v>
      </c>
      <c r="R2" s="19" t="s">
        <v>13</v>
      </c>
      <c r="S2" s="19" t="s">
        <v>23</v>
      </c>
      <c r="T2" s="18" t="s">
        <v>44</v>
      </c>
      <c r="U2" s="18" t="s">
        <v>45</v>
      </c>
    </row>
    <row r="3" spans="1:21" ht="15" thickBot="1" x14ac:dyDescent="0.4">
      <c r="A3" s="30"/>
      <c r="B3" s="30"/>
      <c r="C3" s="30"/>
      <c r="D3" s="30"/>
      <c r="E3" s="30"/>
      <c r="F3" s="30"/>
      <c r="G3" s="30"/>
      <c r="H3" s="2" t="s">
        <v>14</v>
      </c>
      <c r="I3" s="30"/>
      <c r="J3" s="30"/>
      <c r="K3" s="30"/>
      <c r="L3" s="30"/>
      <c r="M3" s="20"/>
      <c r="N3" s="20"/>
      <c r="O3" s="20"/>
      <c r="P3" s="20"/>
      <c r="Q3" s="20"/>
      <c r="R3" s="20"/>
      <c r="S3" s="20"/>
      <c r="T3" s="18"/>
      <c r="U3" s="18"/>
    </row>
    <row r="4" spans="1:21" ht="15" thickBot="1" x14ac:dyDescent="0.4">
      <c r="A4" s="31" t="s">
        <v>24</v>
      </c>
      <c r="B4" s="3" t="s">
        <v>15</v>
      </c>
      <c r="C4" s="3">
        <f t="shared" ref="C4:C23" si="0">E4-D4</f>
        <v>20</v>
      </c>
      <c r="D4" s="3">
        <v>20</v>
      </c>
      <c r="E4" s="3">
        <v>40</v>
      </c>
      <c r="F4" s="4">
        <v>20</v>
      </c>
      <c r="G4" s="3">
        <v>20</v>
      </c>
      <c r="H4" s="3">
        <v>0</v>
      </c>
      <c r="I4" s="8">
        <v>62.051000000000002</v>
      </c>
      <c r="J4" s="11">
        <v>2.5249999999999999</v>
      </c>
      <c r="K4" s="5">
        <f>J4*45/E4</f>
        <v>2.8406250000000002</v>
      </c>
      <c r="L4" s="21">
        <f>(E4*K4+E5*K5+E6*K6+E7*K7)/160</f>
        <v>2.6634656250000002</v>
      </c>
      <c r="M4" s="21">
        <f>(J4+J5+J6+J7)*20</f>
        <v>189.40199999999999</v>
      </c>
      <c r="N4" s="21"/>
      <c r="O4" s="21">
        <f>3*(I4+I5+I6+I7)</f>
        <v>687.42899999999986</v>
      </c>
      <c r="P4" s="21"/>
      <c r="Q4" s="10">
        <f>3*I4+20*J4</f>
        <v>236.65300000000002</v>
      </c>
      <c r="R4" s="34">
        <f>SUM(Q4:Q7)</f>
        <v>876.8309999999999</v>
      </c>
      <c r="S4" s="24"/>
      <c r="T4" s="7">
        <v>1</v>
      </c>
      <c r="U4" s="7">
        <v>1</v>
      </c>
    </row>
    <row r="5" spans="1:21" ht="15" thickBot="1" x14ac:dyDescent="0.4">
      <c r="A5" s="32"/>
      <c r="B5" s="3" t="s">
        <v>16</v>
      </c>
      <c r="C5" s="3">
        <f t="shared" si="0"/>
        <v>20</v>
      </c>
      <c r="D5" s="3">
        <v>20</v>
      </c>
      <c r="E5" s="3">
        <v>40</v>
      </c>
      <c r="F5" s="4">
        <v>20</v>
      </c>
      <c r="G5" s="3">
        <v>20</v>
      </c>
      <c r="H5" s="3">
        <v>0</v>
      </c>
      <c r="I5" s="8">
        <v>50.899000000000001</v>
      </c>
      <c r="J5" s="11">
        <v>2.0979000000000001</v>
      </c>
      <c r="K5" s="5">
        <f t="shared" ref="K5:K35" si="1">J5*45/E5</f>
        <v>2.3601375</v>
      </c>
      <c r="L5" s="22"/>
      <c r="M5" s="22"/>
      <c r="N5" s="22"/>
      <c r="O5" s="22"/>
      <c r="P5" s="22"/>
      <c r="Q5" s="10">
        <f>3*I5+20*J5</f>
        <v>194.655</v>
      </c>
      <c r="R5" s="35"/>
      <c r="S5" s="25"/>
      <c r="T5" s="7">
        <v>1</v>
      </c>
      <c r="U5" s="7">
        <v>1</v>
      </c>
    </row>
    <row r="6" spans="1:21" ht="15" thickBot="1" x14ac:dyDescent="0.4">
      <c r="A6" s="32"/>
      <c r="B6" s="3" t="s">
        <v>17</v>
      </c>
      <c r="C6" s="3">
        <f t="shared" si="0"/>
        <v>20</v>
      </c>
      <c r="D6" s="3">
        <v>20</v>
      </c>
      <c r="E6" s="3">
        <v>40</v>
      </c>
      <c r="F6" s="4">
        <v>20</v>
      </c>
      <c r="G6" s="3">
        <v>20</v>
      </c>
      <c r="H6" s="3">
        <v>0</v>
      </c>
      <c r="I6" s="8">
        <v>58.588999999999999</v>
      </c>
      <c r="J6" s="11">
        <v>2.4782999999999999</v>
      </c>
      <c r="K6" s="5">
        <f t="shared" si="1"/>
        <v>2.7880875000000001</v>
      </c>
      <c r="L6" s="22"/>
      <c r="M6" s="22"/>
      <c r="N6" s="22"/>
      <c r="O6" s="22"/>
      <c r="P6" s="22"/>
      <c r="Q6" s="10">
        <f>3*I6+20*J6</f>
        <v>225.333</v>
      </c>
      <c r="R6" s="35"/>
      <c r="S6" s="25"/>
      <c r="T6" s="7">
        <v>1</v>
      </c>
      <c r="U6" s="7">
        <v>2</v>
      </c>
    </row>
    <row r="7" spans="1:21" ht="15" thickBot="1" x14ac:dyDescent="0.4">
      <c r="A7" s="33"/>
      <c r="B7" s="3" t="s">
        <v>18</v>
      </c>
      <c r="C7" s="3">
        <f t="shared" si="0"/>
        <v>20</v>
      </c>
      <c r="D7" s="3">
        <v>20</v>
      </c>
      <c r="E7" s="3">
        <v>40</v>
      </c>
      <c r="F7" s="4">
        <v>20</v>
      </c>
      <c r="G7" s="3">
        <v>20</v>
      </c>
      <c r="H7" s="3">
        <v>0</v>
      </c>
      <c r="I7" s="8">
        <v>57.603999999999999</v>
      </c>
      <c r="J7" s="11">
        <v>2.3689</v>
      </c>
      <c r="K7" s="5">
        <f t="shared" si="1"/>
        <v>2.6650125</v>
      </c>
      <c r="L7" s="23"/>
      <c r="M7" s="23"/>
      <c r="N7" s="23"/>
      <c r="O7" s="23"/>
      <c r="P7" s="23"/>
      <c r="Q7" s="10">
        <f>3*I7+20*J7</f>
        <v>220.19</v>
      </c>
      <c r="R7" s="36"/>
      <c r="S7" s="25"/>
      <c r="T7" s="7">
        <v>1</v>
      </c>
      <c r="U7" s="7">
        <v>1</v>
      </c>
    </row>
    <row r="8" spans="1:21" ht="15" thickBot="1" x14ac:dyDescent="0.4">
      <c r="A8" s="31" t="s">
        <v>25</v>
      </c>
      <c r="B8" s="3" t="s">
        <v>15</v>
      </c>
      <c r="C8" s="3">
        <f t="shared" si="0"/>
        <v>20</v>
      </c>
      <c r="D8" s="3">
        <v>20</v>
      </c>
      <c r="E8" s="3">
        <v>40</v>
      </c>
      <c r="F8" s="4">
        <v>20</v>
      </c>
      <c r="G8" s="3">
        <v>7</v>
      </c>
      <c r="H8" s="3">
        <v>0</v>
      </c>
      <c r="I8" s="8">
        <v>23.609000000000002</v>
      </c>
      <c r="J8" s="11">
        <v>2.8685999999999998</v>
      </c>
      <c r="K8" s="5">
        <f t="shared" si="1"/>
        <v>3.2271749999999999</v>
      </c>
      <c r="L8" s="21">
        <f>(E8*K8+E9*K9+E10*K10+E11*K11)/160</f>
        <v>2.967975</v>
      </c>
      <c r="M8" s="21">
        <f>(J8+J9+J10+J11)*20</f>
        <v>211.05599999999998</v>
      </c>
      <c r="N8" s="21">
        <f>((M8-M4)/M4)*100</f>
        <v>11.432825418950168</v>
      </c>
      <c r="O8" s="21">
        <f>3*(I8+I9+I10+I11)</f>
        <v>301.74600000000004</v>
      </c>
      <c r="P8" s="21">
        <f>((O8-O4)/O4)*100</f>
        <v>-56.105139585324437</v>
      </c>
      <c r="Q8" s="5">
        <f>3*I8+20*J8</f>
        <v>128.19900000000001</v>
      </c>
      <c r="R8" s="34">
        <f>SUM(Q8:Q11)</f>
        <v>512.80200000000013</v>
      </c>
      <c r="S8" s="21">
        <f>((R8-R4)/R4)*100</f>
        <v>-41.516438173376599</v>
      </c>
      <c r="T8" s="7">
        <v>1.4854000000000001</v>
      </c>
      <c r="U8" s="7">
        <v>6</v>
      </c>
    </row>
    <row r="9" spans="1:21" ht="15" thickBot="1" x14ac:dyDescent="0.4">
      <c r="A9" s="32"/>
      <c r="B9" s="3" t="s">
        <v>16</v>
      </c>
      <c r="C9" s="3">
        <f t="shared" si="0"/>
        <v>20</v>
      </c>
      <c r="D9" s="3">
        <v>20</v>
      </c>
      <c r="E9" s="3">
        <v>40</v>
      </c>
      <c r="F9" s="4">
        <v>20</v>
      </c>
      <c r="G9" s="3">
        <v>7</v>
      </c>
      <c r="H9" s="3">
        <v>0</v>
      </c>
      <c r="I9" s="8">
        <v>27.707000000000001</v>
      </c>
      <c r="J9" s="11">
        <v>2.262</v>
      </c>
      <c r="K9" s="5">
        <f t="shared" si="1"/>
        <v>2.5447500000000001</v>
      </c>
      <c r="L9" s="22"/>
      <c r="M9" s="22"/>
      <c r="N9" s="22"/>
      <c r="O9" s="22"/>
      <c r="P9" s="22"/>
      <c r="Q9" s="10">
        <f t="shared" ref="Q9:Q39" si="2">3*I9+20*J9</f>
        <v>128.36100000000002</v>
      </c>
      <c r="R9" s="35"/>
      <c r="S9" s="22"/>
      <c r="T9" s="7">
        <v>1.444</v>
      </c>
      <c r="U9" s="7">
        <v>5</v>
      </c>
    </row>
    <row r="10" spans="1:21" ht="15" thickBot="1" x14ac:dyDescent="0.4">
      <c r="A10" s="32"/>
      <c r="B10" s="3" t="s">
        <v>17</v>
      </c>
      <c r="C10" s="3">
        <f t="shared" si="0"/>
        <v>20</v>
      </c>
      <c r="D10" s="3">
        <v>20</v>
      </c>
      <c r="E10" s="3">
        <v>40</v>
      </c>
      <c r="F10" s="4">
        <v>20</v>
      </c>
      <c r="G10" s="3">
        <v>6</v>
      </c>
      <c r="H10" s="3">
        <v>0</v>
      </c>
      <c r="I10" s="8">
        <v>24.442</v>
      </c>
      <c r="J10" s="11">
        <v>2.7719</v>
      </c>
      <c r="K10" s="5">
        <f t="shared" si="1"/>
        <v>3.1183874999999999</v>
      </c>
      <c r="L10" s="22"/>
      <c r="M10" s="22"/>
      <c r="N10" s="22"/>
      <c r="O10" s="22"/>
      <c r="P10" s="22"/>
      <c r="Q10" s="10">
        <f t="shared" si="2"/>
        <v>128.76400000000001</v>
      </c>
      <c r="R10" s="35"/>
      <c r="S10" s="22"/>
      <c r="T10" s="7">
        <v>1.3986000000000001</v>
      </c>
      <c r="U10" s="7">
        <v>6</v>
      </c>
    </row>
    <row r="11" spans="1:21" ht="15" thickBot="1" x14ac:dyDescent="0.4">
      <c r="A11" s="33"/>
      <c r="B11" s="3" t="s">
        <v>18</v>
      </c>
      <c r="C11" s="3">
        <f t="shared" si="0"/>
        <v>20</v>
      </c>
      <c r="D11" s="3">
        <v>20</v>
      </c>
      <c r="E11" s="3">
        <v>40</v>
      </c>
      <c r="F11" s="4">
        <v>20</v>
      </c>
      <c r="G11" s="3">
        <v>7</v>
      </c>
      <c r="H11" s="3">
        <v>0</v>
      </c>
      <c r="I11" s="8">
        <v>24.824000000000002</v>
      </c>
      <c r="J11" s="11">
        <v>2.6503000000000001</v>
      </c>
      <c r="K11" s="5">
        <f t="shared" si="1"/>
        <v>2.9815875000000003</v>
      </c>
      <c r="L11" s="23"/>
      <c r="M11" s="23"/>
      <c r="N11" s="23"/>
      <c r="O11" s="23"/>
      <c r="P11" s="23"/>
      <c r="Q11" s="10">
        <f t="shared" si="2"/>
        <v>127.47800000000001</v>
      </c>
      <c r="R11" s="36"/>
      <c r="S11" s="23"/>
      <c r="T11" s="7">
        <v>1.4887999999999999</v>
      </c>
      <c r="U11" s="7">
        <v>5</v>
      </c>
    </row>
    <row r="12" spans="1:21" ht="15" thickBot="1" x14ac:dyDescent="0.4">
      <c r="A12" s="31" t="s">
        <v>26</v>
      </c>
      <c r="B12" s="3" t="s">
        <v>15</v>
      </c>
      <c r="C12" s="3">
        <f t="shared" si="0"/>
        <v>20</v>
      </c>
      <c r="D12" s="3">
        <v>20</v>
      </c>
      <c r="E12" s="3">
        <v>40</v>
      </c>
      <c r="F12" s="4">
        <v>20</v>
      </c>
      <c r="G12" s="3">
        <v>5</v>
      </c>
      <c r="H12" s="3">
        <v>0</v>
      </c>
      <c r="I12" s="8">
        <v>21.167000000000002</v>
      </c>
      <c r="J12" s="11">
        <v>2.9809000000000001</v>
      </c>
      <c r="K12" s="5">
        <f t="shared" si="1"/>
        <v>3.3535124999999999</v>
      </c>
      <c r="L12" s="21">
        <f>(E12*K12+E13*K13+E14*K14+E15*K15)/160</f>
        <v>3.1402406249999997</v>
      </c>
      <c r="M12" s="21">
        <f>(J12+J13+J14+J15)*20</f>
        <v>223.30600000000001</v>
      </c>
      <c r="N12" s="21">
        <f>((M12-M8)/M8)*100</f>
        <v>5.8041467667349096</v>
      </c>
      <c r="O12" s="21">
        <f>3*(I12+I13+I14+I15)</f>
        <v>273.15300000000002</v>
      </c>
      <c r="P12" s="21">
        <f>((O12-O8)/O8)*100</f>
        <v>-9.4758505498001675</v>
      </c>
      <c r="Q12" s="10">
        <f t="shared" si="2"/>
        <v>123.119</v>
      </c>
      <c r="R12" s="34">
        <f>SUM(Q12:Q15)</f>
        <v>496.459</v>
      </c>
      <c r="S12" s="21">
        <f>((R12-R8)/R8)*100</f>
        <v>-3.1870000507018554</v>
      </c>
      <c r="T12" s="7">
        <v>1.7506999999999999</v>
      </c>
      <c r="U12" s="7">
        <v>8</v>
      </c>
    </row>
    <row r="13" spans="1:21" ht="15" thickBot="1" x14ac:dyDescent="0.4">
      <c r="A13" s="32"/>
      <c r="B13" s="3" t="s">
        <v>16</v>
      </c>
      <c r="C13" s="3">
        <f t="shared" si="0"/>
        <v>20</v>
      </c>
      <c r="D13" s="3">
        <v>20</v>
      </c>
      <c r="E13" s="3">
        <v>40</v>
      </c>
      <c r="F13" s="4">
        <v>20</v>
      </c>
      <c r="G13" s="3">
        <v>6</v>
      </c>
      <c r="H13" s="3">
        <v>0</v>
      </c>
      <c r="I13" s="8">
        <v>24.887</v>
      </c>
      <c r="J13" s="11">
        <v>2.4563999999999999</v>
      </c>
      <c r="K13" s="5">
        <f t="shared" si="1"/>
        <v>2.7634499999999997</v>
      </c>
      <c r="L13" s="22"/>
      <c r="M13" s="22"/>
      <c r="N13" s="22"/>
      <c r="O13" s="22"/>
      <c r="P13" s="22"/>
      <c r="Q13" s="10">
        <f t="shared" si="2"/>
        <v>123.789</v>
      </c>
      <c r="R13" s="35"/>
      <c r="S13" s="22"/>
      <c r="T13" s="7">
        <v>1.9224000000000001</v>
      </c>
      <c r="U13" s="7">
        <v>5</v>
      </c>
    </row>
    <row r="14" spans="1:21" ht="15" thickBot="1" x14ac:dyDescent="0.4">
      <c r="A14" s="32"/>
      <c r="B14" s="3" t="s">
        <v>17</v>
      </c>
      <c r="C14" s="3">
        <f t="shared" si="0"/>
        <v>20</v>
      </c>
      <c r="D14" s="3">
        <v>20</v>
      </c>
      <c r="E14" s="3">
        <v>40</v>
      </c>
      <c r="F14" s="4">
        <v>20</v>
      </c>
      <c r="G14" s="3">
        <v>5</v>
      </c>
      <c r="H14" s="3">
        <v>0</v>
      </c>
      <c r="I14" s="8">
        <v>22.9</v>
      </c>
      <c r="J14" s="11">
        <v>2.9214000000000002</v>
      </c>
      <c r="K14" s="5">
        <f t="shared" si="1"/>
        <v>3.2865750000000005</v>
      </c>
      <c r="L14" s="22"/>
      <c r="M14" s="22"/>
      <c r="N14" s="22"/>
      <c r="O14" s="22"/>
      <c r="P14" s="22"/>
      <c r="Q14" s="10">
        <f t="shared" si="2"/>
        <v>127.12799999999999</v>
      </c>
      <c r="R14" s="35"/>
      <c r="S14" s="22"/>
      <c r="T14" s="7">
        <v>1.5975999999999999</v>
      </c>
      <c r="U14" s="7">
        <v>6</v>
      </c>
    </row>
    <row r="15" spans="1:21" ht="15" thickBot="1" x14ac:dyDescent="0.4">
      <c r="A15" s="33"/>
      <c r="B15" s="3" t="s">
        <v>18</v>
      </c>
      <c r="C15" s="3">
        <f t="shared" si="0"/>
        <v>20</v>
      </c>
      <c r="D15" s="3">
        <v>20</v>
      </c>
      <c r="E15" s="3">
        <v>40</v>
      </c>
      <c r="F15" s="4">
        <v>20</v>
      </c>
      <c r="G15" s="3">
        <v>5</v>
      </c>
      <c r="H15" s="3">
        <v>9</v>
      </c>
      <c r="I15" s="12">
        <v>22.097000000000001</v>
      </c>
      <c r="J15" s="11">
        <v>2.8066</v>
      </c>
      <c r="K15" s="5">
        <f t="shared" si="1"/>
        <v>3.1574249999999999</v>
      </c>
      <c r="L15" s="23"/>
      <c r="M15" s="23"/>
      <c r="N15" s="23"/>
      <c r="O15" s="23"/>
      <c r="P15" s="23"/>
      <c r="Q15" s="10">
        <f t="shared" si="2"/>
        <v>122.423</v>
      </c>
      <c r="R15" s="36"/>
      <c r="S15" s="23"/>
      <c r="T15" s="7">
        <v>1.8894</v>
      </c>
      <c r="U15" s="7">
        <v>6</v>
      </c>
    </row>
    <row r="16" spans="1:21" ht="15" thickBot="1" x14ac:dyDescent="0.4">
      <c r="A16" s="31" t="s">
        <v>27</v>
      </c>
      <c r="B16" s="3" t="s">
        <v>15</v>
      </c>
      <c r="C16" s="3">
        <f t="shared" si="0"/>
        <v>20</v>
      </c>
      <c r="D16" s="3">
        <v>20</v>
      </c>
      <c r="E16" s="3">
        <v>40</v>
      </c>
      <c r="F16" s="4">
        <v>20</v>
      </c>
      <c r="G16" s="3">
        <v>5</v>
      </c>
      <c r="H16" s="3">
        <v>0</v>
      </c>
      <c r="I16" s="12">
        <v>21.167000000000002</v>
      </c>
      <c r="J16" s="11">
        <v>2.9809000000000001</v>
      </c>
      <c r="K16" s="5">
        <f t="shared" si="1"/>
        <v>3.3535124999999999</v>
      </c>
      <c r="L16" s="21">
        <f>(E16*K16+E17*K17+E18*K18+E19*K19)/160</f>
        <v>3.1901625000000005</v>
      </c>
      <c r="M16" s="21">
        <f>(J16+J17+J18+J19)*20</f>
        <v>226.85599999999999</v>
      </c>
      <c r="N16" s="21">
        <f>((M16-M12)/M12)*100</f>
        <v>1.5897468048328225</v>
      </c>
      <c r="O16" s="21">
        <f>3*(I16+I17+I18+I19)</f>
        <v>267.87599999999998</v>
      </c>
      <c r="P16" s="21">
        <f>((O16-O12)/O12)*100</f>
        <v>-1.9318843285631289</v>
      </c>
      <c r="Q16" s="10">
        <f t="shared" si="2"/>
        <v>123.119</v>
      </c>
      <c r="R16" s="26">
        <f>SUM(Q16:Q19)</f>
        <v>494.73200000000003</v>
      </c>
      <c r="S16" s="21">
        <f>((R16-R12)/R12)*100</f>
        <v>-0.3478635698013281</v>
      </c>
      <c r="T16" s="7">
        <v>1.7506999999999999</v>
      </c>
      <c r="U16" s="7">
        <v>8</v>
      </c>
    </row>
    <row r="17" spans="1:21" ht="15" thickBot="1" x14ac:dyDescent="0.4">
      <c r="A17" s="32"/>
      <c r="B17" s="3" t="s">
        <v>16</v>
      </c>
      <c r="C17" s="3">
        <f t="shared" si="0"/>
        <v>20</v>
      </c>
      <c r="D17" s="3">
        <v>20</v>
      </c>
      <c r="E17" s="3">
        <v>40</v>
      </c>
      <c r="F17" s="4">
        <v>20</v>
      </c>
      <c r="G17" s="3">
        <v>7</v>
      </c>
      <c r="H17" s="3">
        <v>0</v>
      </c>
      <c r="I17" s="8">
        <v>23.19</v>
      </c>
      <c r="J17" s="11">
        <v>2.6408999999999998</v>
      </c>
      <c r="K17" s="5">
        <f t="shared" si="1"/>
        <v>2.9710124999999996</v>
      </c>
      <c r="L17" s="22"/>
      <c r="M17" s="22"/>
      <c r="N17" s="22"/>
      <c r="O17" s="22"/>
      <c r="P17" s="22"/>
      <c r="Q17" s="10">
        <f t="shared" si="2"/>
        <v>122.38800000000001</v>
      </c>
      <c r="R17" s="27"/>
      <c r="S17" s="22"/>
      <c r="T17" s="7">
        <v>2.4889000000000001</v>
      </c>
      <c r="U17" s="7">
        <v>4</v>
      </c>
    </row>
    <row r="18" spans="1:21" ht="15" thickBot="1" x14ac:dyDescent="0.4">
      <c r="A18" s="32"/>
      <c r="B18" s="3" t="s">
        <v>17</v>
      </c>
      <c r="C18" s="3">
        <f t="shared" si="0"/>
        <v>20</v>
      </c>
      <c r="D18" s="3">
        <v>20</v>
      </c>
      <c r="E18" s="3">
        <v>40</v>
      </c>
      <c r="F18" s="4">
        <v>20</v>
      </c>
      <c r="G18" s="3">
        <v>5</v>
      </c>
      <c r="H18" s="3">
        <v>0</v>
      </c>
      <c r="I18" s="12">
        <v>22.838000000000001</v>
      </c>
      <c r="J18" s="11">
        <v>2.9144000000000001</v>
      </c>
      <c r="K18" s="5">
        <f t="shared" si="1"/>
        <v>3.2786999999999997</v>
      </c>
      <c r="L18" s="22"/>
      <c r="M18" s="22"/>
      <c r="N18" s="22"/>
      <c r="O18" s="22"/>
      <c r="P18" s="22"/>
      <c r="Q18" s="10">
        <f t="shared" si="2"/>
        <v>126.80200000000002</v>
      </c>
      <c r="R18" s="27"/>
      <c r="S18" s="22"/>
      <c r="T18" s="7">
        <v>2.0346000000000002</v>
      </c>
      <c r="U18" s="7">
        <v>6</v>
      </c>
    </row>
    <row r="19" spans="1:21" ht="15" thickBot="1" x14ac:dyDescent="0.4">
      <c r="A19" s="33"/>
      <c r="B19" s="3" t="s">
        <v>18</v>
      </c>
      <c r="C19" s="3">
        <f t="shared" si="0"/>
        <v>20</v>
      </c>
      <c r="D19" s="3">
        <v>20</v>
      </c>
      <c r="E19" s="3">
        <v>40</v>
      </c>
      <c r="F19" s="4">
        <v>20</v>
      </c>
      <c r="G19" s="3">
        <v>5</v>
      </c>
      <c r="H19" s="3">
        <v>9</v>
      </c>
      <c r="I19" s="12">
        <v>22.097000000000001</v>
      </c>
      <c r="J19" s="11">
        <v>2.8066</v>
      </c>
      <c r="K19" s="5">
        <f t="shared" si="1"/>
        <v>3.1574249999999999</v>
      </c>
      <c r="L19" s="23"/>
      <c r="M19" s="23"/>
      <c r="N19" s="23"/>
      <c r="O19" s="23"/>
      <c r="P19" s="23"/>
      <c r="Q19" s="10">
        <f t="shared" si="2"/>
        <v>122.423</v>
      </c>
      <c r="R19" s="28"/>
      <c r="S19" s="23"/>
      <c r="T19" s="7">
        <v>1.8894</v>
      </c>
      <c r="U19" s="7">
        <v>6</v>
      </c>
    </row>
    <row r="20" spans="1:21" ht="15" thickBot="1" x14ac:dyDescent="0.4">
      <c r="A20" s="31" t="s">
        <v>28</v>
      </c>
      <c r="B20" s="3" t="s">
        <v>15</v>
      </c>
      <c r="C20" s="3">
        <f t="shared" si="0"/>
        <v>20</v>
      </c>
      <c r="D20" s="3">
        <v>20</v>
      </c>
      <c r="E20" s="3">
        <v>40</v>
      </c>
      <c r="F20" s="4">
        <v>20</v>
      </c>
      <c r="G20" s="3">
        <v>5</v>
      </c>
      <c r="H20" s="3">
        <v>0</v>
      </c>
      <c r="I20" s="12">
        <v>21.167000000000002</v>
      </c>
      <c r="J20" s="11">
        <v>2.9809000000000001</v>
      </c>
      <c r="K20" s="10">
        <f t="shared" si="1"/>
        <v>3.3535124999999999</v>
      </c>
      <c r="L20" s="21">
        <f>(E20*K20+E21*K21+E22*K22+E23*K23)/160</f>
        <v>3.16681875</v>
      </c>
      <c r="M20" s="21">
        <f>(J20+J21+J22+J23)*20</f>
        <v>225.196</v>
      </c>
      <c r="N20" s="21">
        <f>((M20-M16)/M16)*100</f>
        <v>-0.73174172162076234</v>
      </c>
      <c r="O20" s="21">
        <f>3*(I20+I21+I22+I23)</f>
        <v>267.14400000000001</v>
      </c>
      <c r="P20" s="21">
        <f>((O20-O16)/O16)*100</f>
        <v>-0.27326076244231323</v>
      </c>
      <c r="Q20" s="10">
        <f t="shared" si="2"/>
        <v>123.119</v>
      </c>
      <c r="R20" s="26">
        <f>SUM(Q20:Q23)</f>
        <v>492.34000000000003</v>
      </c>
      <c r="S20" s="21">
        <f>((R20-R16)/R16)*100</f>
        <v>-0.48349409377198072</v>
      </c>
      <c r="T20" s="7">
        <v>1.7506999999999999</v>
      </c>
      <c r="U20" s="7">
        <v>8</v>
      </c>
    </row>
    <row r="21" spans="1:21" ht="15" thickBot="1" x14ac:dyDescent="0.4">
      <c r="A21" s="32"/>
      <c r="B21" s="3" t="s">
        <v>16</v>
      </c>
      <c r="C21" s="3">
        <f t="shared" si="0"/>
        <v>20</v>
      </c>
      <c r="D21" s="3">
        <v>20</v>
      </c>
      <c r="E21" s="3">
        <v>40</v>
      </c>
      <c r="F21" s="4">
        <v>20</v>
      </c>
      <c r="G21" s="3">
        <v>6</v>
      </c>
      <c r="H21" s="3">
        <v>0</v>
      </c>
      <c r="I21" s="12">
        <v>22.946000000000002</v>
      </c>
      <c r="J21" s="11">
        <v>2.5579000000000001</v>
      </c>
      <c r="K21" s="10">
        <f t="shared" si="1"/>
        <v>2.8776375000000001</v>
      </c>
      <c r="L21" s="22"/>
      <c r="M21" s="22"/>
      <c r="N21" s="22"/>
      <c r="O21" s="22"/>
      <c r="P21" s="22"/>
      <c r="Q21" s="10">
        <f t="shared" si="2"/>
        <v>119.99600000000001</v>
      </c>
      <c r="R21" s="27"/>
      <c r="S21" s="22"/>
      <c r="T21" s="7">
        <v>2.52</v>
      </c>
      <c r="U21" s="7">
        <v>5</v>
      </c>
    </row>
    <row r="22" spans="1:21" ht="15" thickBot="1" x14ac:dyDescent="0.4">
      <c r="A22" s="32"/>
      <c r="B22" s="3" t="s">
        <v>17</v>
      </c>
      <c r="C22" s="3">
        <f t="shared" si="0"/>
        <v>20</v>
      </c>
      <c r="D22" s="3">
        <v>20</v>
      </c>
      <c r="E22" s="3">
        <v>40</v>
      </c>
      <c r="F22" s="4">
        <v>20</v>
      </c>
      <c r="G22" s="3">
        <v>5</v>
      </c>
      <c r="H22" s="3">
        <v>0</v>
      </c>
      <c r="I22" s="9">
        <v>22.838000000000001</v>
      </c>
      <c r="J22" s="11">
        <v>2.9144000000000001</v>
      </c>
      <c r="K22" s="10">
        <f t="shared" si="1"/>
        <v>3.2786999999999997</v>
      </c>
      <c r="L22" s="22"/>
      <c r="M22" s="22"/>
      <c r="N22" s="22"/>
      <c r="O22" s="22"/>
      <c r="P22" s="22"/>
      <c r="Q22" s="10">
        <f t="shared" si="2"/>
        <v>126.80200000000002</v>
      </c>
      <c r="R22" s="27"/>
      <c r="S22" s="22"/>
      <c r="T22" s="7">
        <v>2.0346000000000002</v>
      </c>
      <c r="U22" s="7">
        <v>6</v>
      </c>
    </row>
    <row r="23" spans="1:21" ht="15" thickBot="1" x14ac:dyDescent="0.4">
      <c r="A23" s="33"/>
      <c r="B23" s="3" t="s">
        <v>18</v>
      </c>
      <c r="C23" s="3">
        <f t="shared" si="0"/>
        <v>20</v>
      </c>
      <c r="D23" s="3">
        <v>20</v>
      </c>
      <c r="E23" s="3">
        <v>40</v>
      </c>
      <c r="F23" s="4">
        <v>20</v>
      </c>
      <c r="G23" s="3">
        <v>5</v>
      </c>
      <c r="H23" s="3">
        <v>9</v>
      </c>
      <c r="I23" s="12">
        <v>22.097000000000001</v>
      </c>
      <c r="J23" s="11">
        <v>2.8066</v>
      </c>
      <c r="K23" s="10">
        <f t="shared" si="1"/>
        <v>3.1574249999999999</v>
      </c>
      <c r="L23" s="23"/>
      <c r="M23" s="23"/>
      <c r="N23" s="23"/>
      <c r="O23" s="23"/>
      <c r="P23" s="23"/>
      <c r="Q23" s="10">
        <f t="shared" si="2"/>
        <v>122.423</v>
      </c>
      <c r="R23" s="28"/>
      <c r="S23" s="23"/>
      <c r="T23" s="7">
        <v>1.8894</v>
      </c>
      <c r="U23" s="7">
        <v>6</v>
      </c>
    </row>
    <row r="24" spans="1:21" ht="15" thickBot="1" x14ac:dyDescent="0.4">
      <c r="A24" s="31" t="s">
        <v>29</v>
      </c>
      <c r="B24" s="3" t="s">
        <v>32</v>
      </c>
      <c r="C24" s="3">
        <f t="shared" ref="C24:C35" si="3">E24-D24</f>
        <v>20</v>
      </c>
      <c r="D24" s="3">
        <v>20</v>
      </c>
      <c r="E24" s="3">
        <v>40</v>
      </c>
      <c r="F24" s="4">
        <v>20</v>
      </c>
      <c r="G24" s="3">
        <v>5</v>
      </c>
      <c r="H24" s="3">
        <v>0</v>
      </c>
      <c r="I24" s="12">
        <v>21.167000000000002</v>
      </c>
      <c r="J24" s="11">
        <v>2.9809000000000001</v>
      </c>
      <c r="K24" s="10">
        <f t="shared" si="1"/>
        <v>3.3535124999999999</v>
      </c>
      <c r="L24" s="21">
        <f>(E24*K24+E25*K25+E26*K26+E27*K27)/160</f>
        <v>3.16681875</v>
      </c>
      <c r="M24" s="21">
        <f>(J24+J25+J26+J27)*20</f>
        <v>225.196</v>
      </c>
      <c r="N24" s="21">
        <f>((M24-M20)/M20)*100</f>
        <v>0</v>
      </c>
      <c r="O24" s="21">
        <f>3*(I24+I25+I26+I27)</f>
        <v>267.14400000000001</v>
      </c>
      <c r="P24" s="21">
        <f>((O24-O20)/O20)*100</f>
        <v>0</v>
      </c>
      <c r="Q24" s="10">
        <f t="shared" si="2"/>
        <v>123.119</v>
      </c>
      <c r="R24" s="26">
        <f>SUM(Q24:Q27)</f>
        <v>492.34000000000003</v>
      </c>
      <c r="S24" s="21">
        <f>((R24-R20)/R20)*100</f>
        <v>0</v>
      </c>
      <c r="T24" s="7">
        <v>1.7506999999999999</v>
      </c>
      <c r="U24" s="7">
        <v>8</v>
      </c>
    </row>
    <row r="25" spans="1:21" ht="15" thickBot="1" x14ac:dyDescent="0.4">
      <c r="A25" s="32"/>
      <c r="B25" s="3" t="s">
        <v>33</v>
      </c>
      <c r="C25" s="3">
        <f t="shared" si="3"/>
        <v>20</v>
      </c>
      <c r="D25" s="3">
        <v>20</v>
      </c>
      <c r="E25" s="3">
        <v>40</v>
      </c>
      <c r="F25" s="4">
        <v>20</v>
      </c>
      <c r="G25" s="3">
        <v>6</v>
      </c>
      <c r="H25" s="3">
        <v>0</v>
      </c>
      <c r="I25" s="12">
        <v>22.946000000000002</v>
      </c>
      <c r="J25" s="11">
        <v>2.5579000000000001</v>
      </c>
      <c r="K25" s="10">
        <f t="shared" si="1"/>
        <v>2.8776375000000001</v>
      </c>
      <c r="L25" s="22"/>
      <c r="M25" s="22"/>
      <c r="N25" s="22"/>
      <c r="O25" s="22"/>
      <c r="P25" s="22"/>
      <c r="Q25" s="10">
        <f t="shared" si="2"/>
        <v>119.99600000000001</v>
      </c>
      <c r="R25" s="27"/>
      <c r="S25" s="22"/>
      <c r="T25" s="7">
        <v>2.52</v>
      </c>
      <c r="U25" s="7">
        <v>5</v>
      </c>
    </row>
    <row r="26" spans="1:21" ht="15" thickBot="1" x14ac:dyDescent="0.4">
      <c r="A26" s="32"/>
      <c r="B26" s="3" t="s">
        <v>34</v>
      </c>
      <c r="C26" s="3">
        <f t="shared" si="3"/>
        <v>20</v>
      </c>
      <c r="D26" s="3">
        <v>20</v>
      </c>
      <c r="E26" s="3">
        <v>40</v>
      </c>
      <c r="F26" s="4">
        <v>20</v>
      </c>
      <c r="G26" s="3">
        <v>5</v>
      </c>
      <c r="H26" s="3">
        <v>0</v>
      </c>
      <c r="I26" s="12">
        <v>22.838000000000001</v>
      </c>
      <c r="J26" s="11">
        <v>2.9144000000000001</v>
      </c>
      <c r="K26" s="10">
        <f t="shared" si="1"/>
        <v>3.2786999999999997</v>
      </c>
      <c r="L26" s="22"/>
      <c r="M26" s="22"/>
      <c r="N26" s="22"/>
      <c r="O26" s="22"/>
      <c r="P26" s="22"/>
      <c r="Q26" s="10">
        <f t="shared" si="2"/>
        <v>126.80200000000002</v>
      </c>
      <c r="R26" s="27"/>
      <c r="S26" s="22"/>
      <c r="T26" s="7">
        <v>2.0346000000000002</v>
      </c>
      <c r="U26" s="7">
        <v>6</v>
      </c>
    </row>
    <row r="27" spans="1:21" ht="15" thickBot="1" x14ac:dyDescent="0.4">
      <c r="A27" s="33"/>
      <c r="B27" s="3" t="s">
        <v>35</v>
      </c>
      <c r="C27" s="3">
        <f t="shared" si="3"/>
        <v>20</v>
      </c>
      <c r="D27" s="3">
        <v>20</v>
      </c>
      <c r="E27" s="3">
        <v>40</v>
      </c>
      <c r="F27" s="4">
        <v>20</v>
      </c>
      <c r="G27" s="3">
        <v>5</v>
      </c>
      <c r="H27" s="3">
        <v>9</v>
      </c>
      <c r="I27" s="12">
        <v>22.097000000000001</v>
      </c>
      <c r="J27" s="11">
        <v>2.8066</v>
      </c>
      <c r="K27" s="10">
        <f t="shared" si="1"/>
        <v>3.1574249999999999</v>
      </c>
      <c r="L27" s="23"/>
      <c r="M27" s="23"/>
      <c r="N27" s="23"/>
      <c r="O27" s="23"/>
      <c r="P27" s="23"/>
      <c r="Q27" s="10">
        <f t="shared" si="2"/>
        <v>122.423</v>
      </c>
      <c r="R27" s="28"/>
      <c r="S27" s="23"/>
      <c r="T27" s="7">
        <v>1.8894</v>
      </c>
      <c r="U27" s="7">
        <v>6</v>
      </c>
    </row>
    <row r="28" spans="1:21" ht="15" thickBot="1" x14ac:dyDescent="0.4">
      <c r="A28" s="31" t="s">
        <v>30</v>
      </c>
      <c r="B28" s="3" t="s">
        <v>36</v>
      </c>
      <c r="C28" s="3">
        <f t="shared" si="3"/>
        <v>20</v>
      </c>
      <c r="D28" s="3">
        <v>20</v>
      </c>
      <c r="E28" s="3">
        <v>40</v>
      </c>
      <c r="F28" s="4">
        <v>20</v>
      </c>
      <c r="G28" s="3">
        <v>5</v>
      </c>
      <c r="H28" s="3">
        <v>0</v>
      </c>
      <c r="I28" s="12">
        <v>21.167000000000002</v>
      </c>
      <c r="J28" s="11">
        <v>2.9809000000000001</v>
      </c>
      <c r="K28" s="10">
        <f t="shared" si="1"/>
        <v>3.3535124999999999</v>
      </c>
      <c r="L28" s="21">
        <f>(E28*K28+E29*K29+E30*K30+E31*K31)/160</f>
        <v>3.16681875</v>
      </c>
      <c r="M28" s="21">
        <f>(J28+J29+J30+J31)*20</f>
        <v>225.196</v>
      </c>
      <c r="N28" s="21">
        <f>((M28-M24)/M24)*100</f>
        <v>0</v>
      </c>
      <c r="O28" s="21">
        <f>3*(I28+I29+I30+I31)</f>
        <v>267.14400000000001</v>
      </c>
      <c r="P28" s="21">
        <f>((O28-O24)/O24)*100</f>
        <v>0</v>
      </c>
      <c r="Q28" s="10">
        <f t="shared" si="2"/>
        <v>123.119</v>
      </c>
      <c r="R28" s="26">
        <f>SUM(Q28:Q31)</f>
        <v>492.34000000000003</v>
      </c>
      <c r="S28" s="21">
        <f>((R28-R24)/R24)*100</f>
        <v>0</v>
      </c>
      <c r="T28" s="7">
        <v>1.7506999999999999</v>
      </c>
      <c r="U28" s="7">
        <v>8</v>
      </c>
    </row>
    <row r="29" spans="1:21" ht="15" thickBot="1" x14ac:dyDescent="0.4">
      <c r="A29" s="32"/>
      <c r="B29" s="3" t="s">
        <v>37</v>
      </c>
      <c r="C29" s="3">
        <f t="shared" si="3"/>
        <v>20</v>
      </c>
      <c r="D29" s="3">
        <v>20</v>
      </c>
      <c r="E29" s="3">
        <v>40</v>
      </c>
      <c r="F29" s="4">
        <v>20</v>
      </c>
      <c r="G29" s="3">
        <v>6</v>
      </c>
      <c r="H29" s="3">
        <v>0</v>
      </c>
      <c r="I29" s="12">
        <v>22.946000000000002</v>
      </c>
      <c r="J29" s="11">
        <v>2.5579000000000001</v>
      </c>
      <c r="K29" s="10">
        <f t="shared" si="1"/>
        <v>2.8776375000000001</v>
      </c>
      <c r="L29" s="22"/>
      <c r="M29" s="22"/>
      <c r="N29" s="22"/>
      <c r="O29" s="22"/>
      <c r="P29" s="22"/>
      <c r="Q29" s="10">
        <f t="shared" si="2"/>
        <v>119.99600000000001</v>
      </c>
      <c r="R29" s="27"/>
      <c r="S29" s="22"/>
      <c r="T29" s="7">
        <v>2.52</v>
      </c>
      <c r="U29" s="7">
        <v>5</v>
      </c>
    </row>
    <row r="30" spans="1:21" ht="15" thickBot="1" x14ac:dyDescent="0.4">
      <c r="A30" s="32"/>
      <c r="B30" s="3" t="s">
        <v>38</v>
      </c>
      <c r="C30" s="3">
        <f t="shared" si="3"/>
        <v>20</v>
      </c>
      <c r="D30" s="3">
        <v>20</v>
      </c>
      <c r="E30" s="3">
        <v>40</v>
      </c>
      <c r="F30" s="4">
        <v>20</v>
      </c>
      <c r="G30" s="3">
        <v>5</v>
      </c>
      <c r="H30" s="3">
        <v>0</v>
      </c>
      <c r="I30" s="12">
        <v>22.838000000000001</v>
      </c>
      <c r="J30" s="11">
        <v>2.9144000000000001</v>
      </c>
      <c r="K30" s="10">
        <f t="shared" si="1"/>
        <v>3.2786999999999997</v>
      </c>
      <c r="L30" s="22"/>
      <c r="M30" s="22"/>
      <c r="N30" s="22"/>
      <c r="O30" s="22"/>
      <c r="P30" s="22"/>
      <c r="Q30" s="10">
        <f t="shared" si="2"/>
        <v>126.80200000000002</v>
      </c>
      <c r="R30" s="27"/>
      <c r="S30" s="22"/>
      <c r="T30" s="7">
        <v>2.0346000000000002</v>
      </c>
      <c r="U30" s="7">
        <v>6</v>
      </c>
    </row>
    <row r="31" spans="1:21" ht="15" thickBot="1" x14ac:dyDescent="0.4">
      <c r="A31" s="33"/>
      <c r="B31" s="3" t="s">
        <v>39</v>
      </c>
      <c r="C31" s="3">
        <f t="shared" si="3"/>
        <v>20</v>
      </c>
      <c r="D31" s="3">
        <v>20</v>
      </c>
      <c r="E31" s="3">
        <v>40</v>
      </c>
      <c r="F31" s="4">
        <v>20</v>
      </c>
      <c r="G31" s="3">
        <v>5</v>
      </c>
      <c r="H31" s="3">
        <v>9</v>
      </c>
      <c r="I31" s="12">
        <v>22.097000000000001</v>
      </c>
      <c r="J31" s="11">
        <v>2.8066</v>
      </c>
      <c r="K31" s="10">
        <f t="shared" si="1"/>
        <v>3.1574249999999999</v>
      </c>
      <c r="L31" s="23"/>
      <c r="M31" s="23"/>
      <c r="N31" s="23"/>
      <c r="O31" s="23"/>
      <c r="P31" s="23"/>
      <c r="Q31" s="10">
        <f t="shared" si="2"/>
        <v>122.423</v>
      </c>
      <c r="R31" s="28"/>
      <c r="S31" s="23"/>
      <c r="T31" s="7">
        <v>1.8894</v>
      </c>
      <c r="U31" s="7">
        <v>6</v>
      </c>
    </row>
    <row r="32" spans="1:21" ht="15" thickBot="1" x14ac:dyDescent="0.4">
      <c r="A32" s="31" t="s">
        <v>31</v>
      </c>
      <c r="B32" s="3" t="s">
        <v>40</v>
      </c>
      <c r="C32" s="3">
        <f t="shared" si="3"/>
        <v>20</v>
      </c>
      <c r="D32" s="3">
        <v>20</v>
      </c>
      <c r="E32" s="3">
        <v>40</v>
      </c>
      <c r="F32" s="4">
        <v>20</v>
      </c>
      <c r="G32" s="3">
        <v>5</v>
      </c>
      <c r="H32" s="3">
        <v>0</v>
      </c>
      <c r="I32" s="12">
        <v>21.167000000000002</v>
      </c>
      <c r="J32" s="11">
        <v>2.9809000000000001</v>
      </c>
      <c r="K32" s="10">
        <f t="shared" si="1"/>
        <v>3.3535124999999999</v>
      </c>
      <c r="L32" s="21">
        <f>(E32*K32+E33*K33+E34*K34+E35*K35)/160</f>
        <v>3.16681875</v>
      </c>
      <c r="M32" s="21">
        <f>(J32+J33+J34+J35)*20</f>
        <v>225.196</v>
      </c>
      <c r="N32" s="21">
        <f>((M32-M28)/M28)*100</f>
        <v>0</v>
      </c>
      <c r="O32" s="21">
        <f>3*(I32+I33+I34+I35)</f>
        <v>267.14400000000001</v>
      </c>
      <c r="P32" s="21">
        <f>((O32-O28)/O28)*100</f>
        <v>0</v>
      </c>
      <c r="Q32" s="10">
        <f t="shared" si="2"/>
        <v>123.119</v>
      </c>
      <c r="R32" s="26">
        <f>SUM(Q32:Q35)</f>
        <v>492.34000000000003</v>
      </c>
      <c r="S32" s="21">
        <f>((R32-R28)/R28)*100</f>
        <v>0</v>
      </c>
      <c r="T32" s="7">
        <v>1.7506999999999999</v>
      </c>
      <c r="U32" s="7">
        <v>8</v>
      </c>
    </row>
    <row r="33" spans="1:21" ht="15" thickBot="1" x14ac:dyDescent="0.4">
      <c r="A33" s="32"/>
      <c r="B33" s="3" t="s">
        <v>41</v>
      </c>
      <c r="C33" s="3">
        <f t="shared" si="3"/>
        <v>20</v>
      </c>
      <c r="D33" s="3">
        <v>20</v>
      </c>
      <c r="E33" s="3">
        <v>40</v>
      </c>
      <c r="F33" s="4">
        <v>20</v>
      </c>
      <c r="G33" s="3">
        <v>6</v>
      </c>
      <c r="H33" s="3">
        <v>0</v>
      </c>
      <c r="I33" s="12">
        <v>22.946000000000002</v>
      </c>
      <c r="J33" s="11">
        <v>2.5579000000000001</v>
      </c>
      <c r="K33" s="10">
        <f t="shared" si="1"/>
        <v>2.8776375000000001</v>
      </c>
      <c r="L33" s="22"/>
      <c r="M33" s="22"/>
      <c r="N33" s="22"/>
      <c r="O33" s="22"/>
      <c r="P33" s="22"/>
      <c r="Q33" s="10">
        <f t="shared" si="2"/>
        <v>119.99600000000001</v>
      </c>
      <c r="R33" s="27"/>
      <c r="S33" s="22"/>
      <c r="T33" s="7">
        <v>2.52</v>
      </c>
      <c r="U33" s="7">
        <v>5</v>
      </c>
    </row>
    <row r="34" spans="1:21" ht="15" thickBot="1" x14ac:dyDescent="0.4">
      <c r="A34" s="32"/>
      <c r="B34" s="3" t="s">
        <v>42</v>
      </c>
      <c r="C34" s="3">
        <f t="shared" si="3"/>
        <v>20</v>
      </c>
      <c r="D34" s="3">
        <v>20</v>
      </c>
      <c r="E34" s="3">
        <v>40</v>
      </c>
      <c r="F34" s="4">
        <v>20</v>
      </c>
      <c r="G34" s="3">
        <v>5</v>
      </c>
      <c r="H34" s="3">
        <v>0</v>
      </c>
      <c r="I34" s="12">
        <v>22.838000000000001</v>
      </c>
      <c r="J34" s="11">
        <v>2.9144000000000001</v>
      </c>
      <c r="K34" s="10">
        <f t="shared" si="1"/>
        <v>3.2786999999999997</v>
      </c>
      <c r="L34" s="22"/>
      <c r="M34" s="22"/>
      <c r="N34" s="22"/>
      <c r="O34" s="22"/>
      <c r="P34" s="22"/>
      <c r="Q34" s="10">
        <f t="shared" si="2"/>
        <v>126.80200000000002</v>
      </c>
      <c r="R34" s="27"/>
      <c r="S34" s="22"/>
      <c r="T34" s="7">
        <v>2.0346000000000002</v>
      </c>
      <c r="U34" s="7">
        <v>6</v>
      </c>
    </row>
    <row r="35" spans="1:21" ht="15" thickBot="1" x14ac:dyDescent="0.4">
      <c r="A35" s="33"/>
      <c r="B35" s="3" t="s">
        <v>43</v>
      </c>
      <c r="C35" s="3">
        <f t="shared" si="3"/>
        <v>20</v>
      </c>
      <c r="D35" s="3">
        <v>20</v>
      </c>
      <c r="E35" s="3">
        <v>40</v>
      </c>
      <c r="F35" s="4">
        <v>20</v>
      </c>
      <c r="G35" s="3">
        <v>5</v>
      </c>
      <c r="H35" s="3">
        <v>0</v>
      </c>
      <c r="I35" s="12">
        <v>22.097000000000001</v>
      </c>
      <c r="J35" s="11">
        <v>2.8066</v>
      </c>
      <c r="K35" s="10">
        <f t="shared" si="1"/>
        <v>3.1574249999999999</v>
      </c>
      <c r="L35" s="23"/>
      <c r="M35" s="23"/>
      <c r="N35" s="23"/>
      <c r="O35" s="23"/>
      <c r="P35" s="23"/>
      <c r="Q35" s="10">
        <f t="shared" si="2"/>
        <v>122.423</v>
      </c>
      <c r="R35" s="28"/>
      <c r="S35" s="23"/>
      <c r="T35" s="7">
        <v>1.8894</v>
      </c>
      <c r="U35" s="7">
        <v>6</v>
      </c>
    </row>
    <row r="36" spans="1:21" ht="15" thickBot="1" x14ac:dyDescent="0.4">
      <c r="A36" s="31" t="s">
        <v>46</v>
      </c>
      <c r="B36" s="3" t="s">
        <v>15</v>
      </c>
      <c r="C36" s="3">
        <f>E36-D36</f>
        <v>20</v>
      </c>
      <c r="D36" s="3">
        <v>20</v>
      </c>
      <c r="E36" s="3">
        <v>40</v>
      </c>
      <c r="F36" s="4">
        <v>20</v>
      </c>
      <c r="G36" s="3">
        <v>5</v>
      </c>
      <c r="H36" s="3">
        <v>0</v>
      </c>
      <c r="I36" s="12">
        <v>21.167000000000002</v>
      </c>
      <c r="J36" s="11">
        <v>2.9809000000000001</v>
      </c>
      <c r="K36" s="6">
        <f>J36*45/E36</f>
        <v>3.3535124999999999</v>
      </c>
      <c r="L36" s="21">
        <f>(E36*K36+E37*K37+E38*K38+E39*K39)/160</f>
        <v>3.16681875</v>
      </c>
      <c r="M36" s="21">
        <f>(J36+J37+J38+J39)*20</f>
        <v>225.196</v>
      </c>
      <c r="N36" s="21">
        <f>((M36-M32)/M16)*100</f>
        <v>0</v>
      </c>
      <c r="O36" s="21">
        <f>3*(I36+I37+I38+I39)</f>
        <v>267.14400000000001</v>
      </c>
      <c r="P36" s="21">
        <f>((O36-O32)/O16)*100</f>
        <v>0</v>
      </c>
      <c r="Q36" s="10">
        <f t="shared" si="2"/>
        <v>123.119</v>
      </c>
      <c r="R36" s="26">
        <f>SUM(Q36:Q39)</f>
        <v>492.34000000000003</v>
      </c>
      <c r="S36" s="21">
        <f>((R36-R32)/R16)*100</f>
        <v>0</v>
      </c>
      <c r="T36" s="7">
        <v>1.7506999999999999</v>
      </c>
      <c r="U36" s="7">
        <v>8</v>
      </c>
    </row>
    <row r="37" spans="1:21" ht="15" thickBot="1" x14ac:dyDescent="0.4">
      <c r="A37" s="32"/>
      <c r="B37" s="3" t="s">
        <v>16</v>
      </c>
      <c r="C37" s="3">
        <f>E37-D37</f>
        <v>20</v>
      </c>
      <c r="D37" s="3">
        <v>20</v>
      </c>
      <c r="E37" s="3">
        <v>40</v>
      </c>
      <c r="F37" s="4">
        <v>20</v>
      </c>
      <c r="G37" s="3">
        <v>6</v>
      </c>
      <c r="H37" s="3">
        <v>0</v>
      </c>
      <c r="I37" s="8">
        <v>22.946000000000002</v>
      </c>
      <c r="J37" s="11">
        <v>2.5579000000000001</v>
      </c>
      <c r="K37" s="6">
        <f>J37*45/E37</f>
        <v>2.8776375000000001</v>
      </c>
      <c r="L37" s="22"/>
      <c r="M37" s="22"/>
      <c r="N37" s="22"/>
      <c r="O37" s="22"/>
      <c r="P37" s="22"/>
      <c r="Q37" s="10">
        <f t="shared" si="2"/>
        <v>119.99600000000001</v>
      </c>
      <c r="R37" s="27"/>
      <c r="S37" s="22"/>
      <c r="T37" s="7">
        <v>2.52</v>
      </c>
      <c r="U37" s="7">
        <v>5</v>
      </c>
    </row>
    <row r="38" spans="1:21" ht="15" thickBot="1" x14ac:dyDescent="0.4">
      <c r="A38" s="32"/>
      <c r="B38" s="3" t="s">
        <v>17</v>
      </c>
      <c r="C38" s="3">
        <f>E38-D38</f>
        <v>20</v>
      </c>
      <c r="D38" s="3">
        <v>20</v>
      </c>
      <c r="E38" s="3">
        <v>40</v>
      </c>
      <c r="F38" s="4">
        <v>20</v>
      </c>
      <c r="G38" s="3">
        <v>5</v>
      </c>
      <c r="H38" s="3">
        <v>0</v>
      </c>
      <c r="I38" s="12">
        <v>22.838000000000001</v>
      </c>
      <c r="J38" s="11">
        <v>2.9144000000000001</v>
      </c>
      <c r="K38" s="6">
        <f>J38*45/E38</f>
        <v>3.2786999999999997</v>
      </c>
      <c r="L38" s="22"/>
      <c r="M38" s="22"/>
      <c r="N38" s="22"/>
      <c r="O38" s="22"/>
      <c r="P38" s="22"/>
      <c r="Q38" s="10">
        <f t="shared" si="2"/>
        <v>126.80200000000002</v>
      </c>
      <c r="R38" s="27"/>
      <c r="S38" s="22"/>
      <c r="T38" s="7">
        <v>2.0346000000000002</v>
      </c>
      <c r="U38" s="7">
        <v>6</v>
      </c>
    </row>
    <row r="39" spans="1:21" ht="15" thickBot="1" x14ac:dyDescent="0.4">
      <c r="A39" s="33"/>
      <c r="B39" s="3" t="s">
        <v>18</v>
      </c>
      <c r="C39" s="3">
        <f>E39-D39</f>
        <v>20</v>
      </c>
      <c r="D39" s="3">
        <v>20</v>
      </c>
      <c r="E39" s="3">
        <v>40</v>
      </c>
      <c r="F39" s="4">
        <v>20</v>
      </c>
      <c r="G39" s="3">
        <v>5</v>
      </c>
      <c r="H39" s="3">
        <v>0</v>
      </c>
      <c r="I39" s="8">
        <v>22.097000000000001</v>
      </c>
      <c r="J39" s="11">
        <v>2.8066</v>
      </c>
      <c r="K39" s="6">
        <f>J39*45/E39</f>
        <v>3.1574249999999999</v>
      </c>
      <c r="L39" s="23"/>
      <c r="M39" s="23"/>
      <c r="N39" s="23"/>
      <c r="O39" s="23"/>
      <c r="P39" s="23"/>
      <c r="Q39" s="10">
        <f t="shared" si="2"/>
        <v>122.423</v>
      </c>
      <c r="R39" s="28"/>
      <c r="S39" s="23"/>
      <c r="T39" s="7">
        <v>1.8894</v>
      </c>
      <c r="U39" s="7">
        <v>6</v>
      </c>
    </row>
  </sheetData>
  <mergeCells count="92">
    <mergeCell ref="S24:S27"/>
    <mergeCell ref="R28:R31"/>
    <mergeCell ref="S28:S31"/>
    <mergeCell ref="R32:R35"/>
    <mergeCell ref="S32:S35"/>
    <mergeCell ref="A28:A31"/>
    <mergeCell ref="A32:A35"/>
    <mergeCell ref="L24:L27"/>
    <mergeCell ref="L28:L31"/>
    <mergeCell ref="L32:L35"/>
    <mergeCell ref="A16:A19"/>
    <mergeCell ref="L16:L19"/>
    <mergeCell ref="R16:R19"/>
    <mergeCell ref="A36:A39"/>
    <mergeCell ref="L36:L39"/>
    <mergeCell ref="R36:R39"/>
    <mergeCell ref="M36:M39"/>
    <mergeCell ref="O36:O39"/>
    <mergeCell ref="A20:A23"/>
    <mergeCell ref="L20:L23"/>
    <mergeCell ref="P20:P23"/>
    <mergeCell ref="M20:M23"/>
    <mergeCell ref="N20:N23"/>
    <mergeCell ref="O20:O23"/>
    <mergeCell ref="R20:R23"/>
    <mergeCell ref="A24:A27"/>
    <mergeCell ref="A4:A7"/>
    <mergeCell ref="L4:L7"/>
    <mergeCell ref="R4:R7"/>
    <mergeCell ref="A12:A15"/>
    <mergeCell ref="L12:L15"/>
    <mergeCell ref="R12:R15"/>
    <mergeCell ref="A8:A11"/>
    <mergeCell ref="L8:L11"/>
    <mergeCell ref="R8:R11"/>
    <mergeCell ref="A2:A3"/>
    <mergeCell ref="B2:B3"/>
    <mergeCell ref="C2:C3"/>
    <mergeCell ref="D2:D3"/>
    <mergeCell ref="E2:E3"/>
    <mergeCell ref="F2:F3"/>
    <mergeCell ref="R2:R3"/>
    <mergeCell ref="M2:M3"/>
    <mergeCell ref="O2:O3"/>
    <mergeCell ref="M4:M7"/>
    <mergeCell ref="O4:O7"/>
    <mergeCell ref="N4:N7"/>
    <mergeCell ref="P4:P7"/>
    <mergeCell ref="N2:N3"/>
    <mergeCell ref="P2:P3"/>
    <mergeCell ref="G2:G3"/>
    <mergeCell ref="I2:I3"/>
    <mergeCell ref="J2:J3"/>
    <mergeCell ref="K2:K3"/>
    <mergeCell ref="L2:L3"/>
    <mergeCell ref="Q2:Q3"/>
    <mergeCell ref="S36:S39"/>
    <mergeCell ref="S20:S23"/>
    <mergeCell ref="R24:R27"/>
    <mergeCell ref="M8:M11"/>
    <mergeCell ref="O8:O11"/>
    <mergeCell ref="M12:M15"/>
    <mergeCell ref="O12:O15"/>
    <mergeCell ref="M16:M19"/>
    <mergeCell ref="O16:O19"/>
    <mergeCell ref="M24:M27"/>
    <mergeCell ref="M28:M31"/>
    <mergeCell ref="M32:M35"/>
    <mergeCell ref="P24:P27"/>
    <mergeCell ref="P28:P31"/>
    <mergeCell ref="P32:P35"/>
    <mergeCell ref="N24:N27"/>
    <mergeCell ref="N36:N39"/>
    <mergeCell ref="P36:P39"/>
    <mergeCell ref="P16:P19"/>
    <mergeCell ref="P12:P15"/>
    <mergeCell ref="P8:P11"/>
    <mergeCell ref="O24:O27"/>
    <mergeCell ref="N28:N31"/>
    <mergeCell ref="O28:O31"/>
    <mergeCell ref="N32:N35"/>
    <mergeCell ref="O32:O35"/>
    <mergeCell ref="U2:U3"/>
    <mergeCell ref="S2:S3"/>
    <mergeCell ref="N8:N11"/>
    <mergeCell ref="N12:N15"/>
    <mergeCell ref="N16:N19"/>
    <mergeCell ref="S4:S7"/>
    <mergeCell ref="S8:S11"/>
    <mergeCell ref="S12:S15"/>
    <mergeCell ref="S16:S19"/>
    <mergeCell ref="T2:T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0"/>
  <sheetViews>
    <sheetView tabSelected="1" topLeftCell="C1" workbookViewId="0">
      <selection activeCell="J11" sqref="J11"/>
    </sheetView>
  </sheetViews>
  <sheetFormatPr defaultRowHeight="14.5" x14ac:dyDescent="0.35"/>
  <cols>
    <col min="4" max="4" width="12.90625" bestFit="1" customWidth="1"/>
    <col min="5" max="5" width="9.36328125" bestFit="1" customWidth="1"/>
    <col min="6" max="6" width="17.453125" bestFit="1" customWidth="1"/>
    <col min="7" max="7" width="15.90625" bestFit="1" customWidth="1"/>
  </cols>
  <sheetData>
    <row r="1" spans="3:8" ht="26" x14ac:dyDescent="0.35">
      <c r="C1" s="43" t="s">
        <v>55</v>
      </c>
      <c r="D1" s="44" t="s">
        <v>51</v>
      </c>
      <c r="E1" s="44" t="s">
        <v>52</v>
      </c>
      <c r="F1" s="45" t="s">
        <v>19</v>
      </c>
      <c r="G1" s="45" t="s">
        <v>20</v>
      </c>
      <c r="H1" s="45" t="s">
        <v>53</v>
      </c>
    </row>
    <row r="2" spans="3:8" x14ac:dyDescent="0.35">
      <c r="C2" s="43">
        <v>1</v>
      </c>
      <c r="D2" s="45">
        <v>1</v>
      </c>
      <c r="E2" s="46">
        <v>1</v>
      </c>
      <c r="F2" s="43">
        <v>189.4</v>
      </c>
      <c r="G2" s="43">
        <v>687.43</v>
      </c>
      <c r="H2" s="43">
        <v>876.8</v>
      </c>
    </row>
    <row r="3" spans="3:8" x14ac:dyDescent="0.35">
      <c r="C3" s="43">
        <v>1.5</v>
      </c>
      <c r="D3" s="45">
        <v>1.4887999999999999</v>
      </c>
      <c r="E3" s="46">
        <v>1.235125</v>
      </c>
      <c r="F3" s="43">
        <v>211.06</v>
      </c>
      <c r="G3" s="43">
        <v>301.75</v>
      </c>
      <c r="H3" s="43">
        <v>512.79999999999995</v>
      </c>
    </row>
    <row r="4" spans="3:8" x14ac:dyDescent="0.35">
      <c r="C4" s="43">
        <v>2</v>
      </c>
      <c r="D4" s="45">
        <v>1.9224000000000001</v>
      </c>
      <c r="E4" s="46">
        <v>1.4015500000000001</v>
      </c>
      <c r="F4" s="43">
        <v>223.32</v>
      </c>
      <c r="G4" s="43">
        <v>273.14999999999998</v>
      </c>
      <c r="H4" s="43">
        <v>496.5</v>
      </c>
    </row>
    <row r="5" spans="3:8" x14ac:dyDescent="0.35">
      <c r="C5" s="43">
        <v>2.5</v>
      </c>
      <c r="D5" s="45">
        <v>2.4889000000000001</v>
      </c>
      <c r="E5" s="46">
        <v>1.560775</v>
      </c>
      <c r="F5" s="43">
        <v>226.86</v>
      </c>
      <c r="G5" s="43">
        <v>267.88</v>
      </c>
      <c r="H5" s="43">
        <v>494.7</v>
      </c>
    </row>
    <row r="6" spans="3:8" x14ac:dyDescent="0.35">
      <c r="C6" s="43">
        <v>3</v>
      </c>
      <c r="D6" s="45">
        <v>2.52</v>
      </c>
      <c r="E6" s="46">
        <v>1.5629500000000001</v>
      </c>
      <c r="F6" s="43">
        <v>225.2</v>
      </c>
      <c r="G6" s="43">
        <v>267.14</v>
      </c>
      <c r="H6" s="43">
        <v>492.3</v>
      </c>
    </row>
    <row r="7" spans="3:8" x14ac:dyDescent="0.35">
      <c r="C7" s="43">
        <v>3.5</v>
      </c>
      <c r="D7" s="45">
        <v>2.52</v>
      </c>
      <c r="E7" s="46">
        <v>1.5629499999999998</v>
      </c>
      <c r="F7" s="43">
        <v>225.2</v>
      </c>
      <c r="G7" s="43">
        <v>267.14</v>
      </c>
      <c r="H7" s="43">
        <v>492.3</v>
      </c>
    </row>
    <row r="8" spans="3:8" x14ac:dyDescent="0.35">
      <c r="C8" s="43">
        <v>4</v>
      </c>
      <c r="D8" s="45">
        <v>2.52</v>
      </c>
      <c r="E8" s="46">
        <v>1.5629499999999998</v>
      </c>
      <c r="F8" s="43">
        <v>225.2</v>
      </c>
      <c r="G8" s="43">
        <v>267.14</v>
      </c>
      <c r="H8" s="43">
        <v>492.3</v>
      </c>
    </row>
    <row r="9" spans="3:8" x14ac:dyDescent="0.35">
      <c r="C9" s="43">
        <v>4.5</v>
      </c>
      <c r="D9" s="45">
        <v>2.52</v>
      </c>
      <c r="E9" s="46">
        <v>1.5629500000000001</v>
      </c>
      <c r="F9" s="43">
        <v>225.2</v>
      </c>
      <c r="G9" s="43">
        <v>267.14</v>
      </c>
      <c r="H9" s="43">
        <v>492.3</v>
      </c>
    </row>
    <row r="10" spans="3:8" x14ac:dyDescent="0.35">
      <c r="C10" s="43">
        <v>5</v>
      </c>
      <c r="D10" s="45">
        <v>2.52</v>
      </c>
      <c r="E10" s="46">
        <v>1.5629500000000001</v>
      </c>
      <c r="F10" s="43">
        <v>225.2</v>
      </c>
      <c r="G10" s="43">
        <v>267.14</v>
      </c>
      <c r="H10" s="43">
        <v>492.3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topLeftCell="A7" workbookViewId="0">
      <selection activeCell="U1" sqref="U1:U1048576"/>
    </sheetView>
  </sheetViews>
  <sheetFormatPr defaultRowHeight="14.5" x14ac:dyDescent="0.35"/>
  <sheetData>
    <row r="1" spans="1:22" ht="15" thickBot="1" x14ac:dyDescent="0.4">
      <c r="A1" t="s">
        <v>0</v>
      </c>
    </row>
    <row r="2" spans="1:22" ht="20.399999999999999" customHeight="1" x14ac:dyDescent="0.35">
      <c r="A2" s="29"/>
      <c r="B2" s="29" t="s">
        <v>1</v>
      </c>
      <c r="C2" s="29" t="s">
        <v>2</v>
      </c>
      <c r="D2" s="29" t="s">
        <v>3</v>
      </c>
      <c r="E2" s="29" t="s">
        <v>4</v>
      </c>
      <c r="F2" s="29" t="s">
        <v>5</v>
      </c>
      <c r="G2" s="29" t="s">
        <v>6</v>
      </c>
      <c r="H2" s="29" t="s">
        <v>47</v>
      </c>
      <c r="I2" s="1" t="s">
        <v>7</v>
      </c>
      <c r="J2" s="29" t="s">
        <v>8</v>
      </c>
      <c r="K2" s="29" t="s">
        <v>9</v>
      </c>
      <c r="L2" s="29" t="s">
        <v>10</v>
      </c>
      <c r="M2" s="29" t="s">
        <v>11</v>
      </c>
      <c r="N2" s="19" t="s">
        <v>19</v>
      </c>
      <c r="O2" s="19" t="s">
        <v>20</v>
      </c>
      <c r="P2" s="19" t="s">
        <v>48</v>
      </c>
      <c r="Q2" s="19" t="s">
        <v>49</v>
      </c>
      <c r="R2" s="19" t="s">
        <v>23</v>
      </c>
      <c r="S2" s="15"/>
      <c r="T2" s="15"/>
      <c r="U2" s="18" t="s">
        <v>47</v>
      </c>
      <c r="V2" s="18" t="s">
        <v>45</v>
      </c>
    </row>
    <row r="3" spans="1:22" ht="15" thickBot="1" x14ac:dyDescent="0.4">
      <c r="A3" s="30"/>
      <c r="B3" s="30"/>
      <c r="C3" s="30"/>
      <c r="D3" s="30"/>
      <c r="E3" s="30"/>
      <c r="F3" s="30"/>
      <c r="G3" s="30"/>
      <c r="H3" s="30"/>
      <c r="I3" s="2" t="s">
        <v>14</v>
      </c>
      <c r="J3" s="30"/>
      <c r="K3" s="30"/>
      <c r="L3" s="30"/>
      <c r="M3" s="30"/>
      <c r="N3" s="20"/>
      <c r="O3" s="20"/>
      <c r="P3" s="20"/>
      <c r="Q3" s="20"/>
      <c r="R3" s="20"/>
      <c r="S3" s="15"/>
      <c r="T3" s="15"/>
      <c r="U3" s="18"/>
      <c r="V3" s="18"/>
    </row>
    <row r="4" spans="1:22" ht="15" thickBot="1" x14ac:dyDescent="0.4">
      <c r="A4" s="31" t="s">
        <v>24</v>
      </c>
      <c r="B4" s="3" t="s">
        <v>15</v>
      </c>
      <c r="C4" s="3">
        <f t="shared" ref="C4:C20" si="0">E4-D4</f>
        <v>20</v>
      </c>
      <c r="D4" s="3">
        <v>20</v>
      </c>
      <c r="E4" s="3">
        <v>40</v>
      </c>
      <c r="F4" s="4">
        <v>20</v>
      </c>
      <c r="G4" s="3">
        <v>20</v>
      </c>
      <c r="H4" s="3">
        <v>1</v>
      </c>
      <c r="I4" s="3">
        <v>0</v>
      </c>
      <c r="J4" s="13">
        <v>62.051000000000002</v>
      </c>
      <c r="K4" s="11">
        <v>2.5249999999999999</v>
      </c>
      <c r="L4" s="14">
        <f>K4*45/E4</f>
        <v>2.8406250000000002</v>
      </c>
      <c r="M4" s="21">
        <f>(E4*L4+E5*L5+E6*L6+E7*L7)/160</f>
        <v>2.6634656250000002</v>
      </c>
      <c r="N4" s="21">
        <f>(K4+K5+K6+K7)*20</f>
        <v>189.40199999999999</v>
      </c>
      <c r="O4" s="21">
        <f>3*(J4+J5+J6+J7)</f>
        <v>687.42899999999986</v>
      </c>
      <c r="P4" s="14">
        <f t="shared" ref="P4:P39" si="1">3*J4+20*K4</f>
        <v>236.65300000000002</v>
      </c>
      <c r="Q4" s="34">
        <f>SUM(P4:P7)</f>
        <v>876.8309999999999</v>
      </c>
      <c r="R4" s="24"/>
      <c r="S4" s="16"/>
      <c r="T4" s="16"/>
      <c r="U4" s="7">
        <v>1</v>
      </c>
      <c r="V4" s="7">
        <v>1</v>
      </c>
    </row>
    <row r="5" spans="1:22" ht="15" thickBot="1" x14ac:dyDescent="0.4">
      <c r="A5" s="32"/>
      <c r="B5" s="3" t="s">
        <v>16</v>
      </c>
      <c r="C5" s="3">
        <f t="shared" si="0"/>
        <v>20</v>
      </c>
      <c r="D5" s="3">
        <v>20</v>
      </c>
      <c r="E5" s="3">
        <v>40</v>
      </c>
      <c r="F5" s="4">
        <v>20</v>
      </c>
      <c r="G5" s="3">
        <v>20</v>
      </c>
      <c r="H5" s="3">
        <v>1</v>
      </c>
      <c r="I5" s="3">
        <v>0</v>
      </c>
      <c r="J5" s="13">
        <v>50.899000000000001</v>
      </c>
      <c r="K5" s="11">
        <v>2.0979000000000001</v>
      </c>
      <c r="L5" s="14">
        <f t="shared" ref="L5:L39" si="2">K5*45/E5</f>
        <v>2.3601375</v>
      </c>
      <c r="M5" s="22"/>
      <c r="N5" s="22"/>
      <c r="O5" s="22"/>
      <c r="P5" s="14">
        <f t="shared" si="1"/>
        <v>194.655</v>
      </c>
      <c r="Q5" s="35"/>
      <c r="R5" s="25"/>
      <c r="S5" s="16"/>
      <c r="T5" s="16"/>
      <c r="U5" s="7">
        <v>1</v>
      </c>
      <c r="V5" s="7">
        <v>1</v>
      </c>
    </row>
    <row r="6" spans="1:22" ht="15" thickBot="1" x14ac:dyDescent="0.4">
      <c r="A6" s="32"/>
      <c r="B6" s="3" t="s">
        <v>17</v>
      </c>
      <c r="C6" s="3">
        <f t="shared" si="0"/>
        <v>20</v>
      </c>
      <c r="D6" s="3">
        <v>20</v>
      </c>
      <c r="E6" s="3">
        <v>40</v>
      </c>
      <c r="F6" s="4">
        <v>20</v>
      </c>
      <c r="G6" s="3">
        <v>20</v>
      </c>
      <c r="H6" s="3">
        <v>1</v>
      </c>
      <c r="I6" s="3">
        <v>0</v>
      </c>
      <c r="J6" s="13">
        <v>58.588999999999999</v>
      </c>
      <c r="K6" s="11">
        <v>2.4782999999999999</v>
      </c>
      <c r="L6" s="14">
        <f t="shared" si="2"/>
        <v>2.7880875000000001</v>
      </c>
      <c r="M6" s="22"/>
      <c r="N6" s="22"/>
      <c r="O6" s="22"/>
      <c r="P6" s="14">
        <f t="shared" si="1"/>
        <v>225.333</v>
      </c>
      <c r="Q6" s="35"/>
      <c r="R6" s="25"/>
      <c r="S6" s="16"/>
      <c r="T6" s="16"/>
      <c r="U6" s="7">
        <v>1</v>
      </c>
      <c r="V6" s="7">
        <v>2</v>
      </c>
    </row>
    <row r="7" spans="1:22" ht="15" thickBot="1" x14ac:dyDescent="0.4">
      <c r="A7" s="33"/>
      <c r="B7" s="3" t="s">
        <v>18</v>
      </c>
      <c r="C7" s="3">
        <f t="shared" si="0"/>
        <v>20</v>
      </c>
      <c r="D7" s="3">
        <v>20</v>
      </c>
      <c r="E7" s="3">
        <v>40</v>
      </c>
      <c r="F7" s="4">
        <v>20</v>
      </c>
      <c r="G7" s="3">
        <v>20</v>
      </c>
      <c r="H7" s="3">
        <v>1</v>
      </c>
      <c r="I7" s="3">
        <v>0</v>
      </c>
      <c r="J7" s="13">
        <v>57.603999999999999</v>
      </c>
      <c r="K7" s="11">
        <v>2.3689</v>
      </c>
      <c r="L7" s="14">
        <f t="shared" si="2"/>
        <v>2.6650125</v>
      </c>
      <c r="M7" s="23"/>
      <c r="N7" s="23"/>
      <c r="O7" s="23"/>
      <c r="P7" s="14">
        <f t="shared" si="1"/>
        <v>220.19</v>
      </c>
      <c r="Q7" s="36"/>
      <c r="R7" s="25"/>
      <c r="S7" s="16"/>
      <c r="T7" s="16"/>
      <c r="U7" s="7">
        <v>1</v>
      </c>
      <c r="V7" s="7">
        <v>1</v>
      </c>
    </row>
    <row r="8" spans="1:22" ht="15" thickBot="1" x14ac:dyDescent="0.4">
      <c r="A8" s="31" t="s">
        <v>25</v>
      </c>
      <c r="B8" s="3" t="s">
        <v>15</v>
      </c>
      <c r="C8" s="3">
        <f t="shared" si="0"/>
        <v>20</v>
      </c>
      <c r="D8" s="3">
        <v>20</v>
      </c>
      <c r="E8" s="3">
        <v>40</v>
      </c>
      <c r="F8" s="4">
        <v>20</v>
      </c>
      <c r="G8" s="3">
        <v>7</v>
      </c>
      <c r="H8" s="3">
        <v>1.4854000000000001</v>
      </c>
      <c r="I8" s="3">
        <v>0</v>
      </c>
      <c r="J8" s="13">
        <v>23.609000000000002</v>
      </c>
      <c r="K8" s="11">
        <v>2.8685999999999998</v>
      </c>
      <c r="L8" s="14">
        <f t="shared" si="2"/>
        <v>3.2271749999999999</v>
      </c>
      <c r="M8" s="21">
        <f>(E8*L8+E9*L9+E10*L10+E11*L11)/160</f>
        <v>2.967975</v>
      </c>
      <c r="N8" s="21">
        <f>(K8+K9+K10+K11)*20</f>
        <v>211.05599999999998</v>
      </c>
      <c r="O8" s="21">
        <f>3*(J8+J9+J10+J11)</f>
        <v>301.74600000000004</v>
      </c>
      <c r="P8" s="14">
        <f t="shared" si="1"/>
        <v>128.19900000000001</v>
      </c>
      <c r="Q8" s="34">
        <f>SUM(P8:P11)</f>
        <v>512.80200000000013</v>
      </c>
      <c r="R8" s="21">
        <f>((Q8-Q4)/Q4)*100</f>
        <v>-41.516438173376599</v>
      </c>
      <c r="S8" s="16"/>
      <c r="T8" s="16"/>
      <c r="U8" s="7">
        <v>1.4854000000000001</v>
      </c>
      <c r="V8" s="7">
        <v>6</v>
      </c>
    </row>
    <row r="9" spans="1:22" ht="15" thickBot="1" x14ac:dyDescent="0.4">
      <c r="A9" s="32"/>
      <c r="B9" s="3" t="s">
        <v>16</v>
      </c>
      <c r="C9" s="3">
        <f t="shared" si="0"/>
        <v>20</v>
      </c>
      <c r="D9" s="3">
        <v>20</v>
      </c>
      <c r="E9" s="3">
        <v>40</v>
      </c>
      <c r="F9" s="4">
        <v>20</v>
      </c>
      <c r="G9" s="3">
        <v>7</v>
      </c>
      <c r="H9" s="3">
        <v>1.444</v>
      </c>
      <c r="I9" s="3">
        <v>0</v>
      </c>
      <c r="J9" s="13">
        <v>27.707000000000001</v>
      </c>
      <c r="K9" s="11">
        <v>2.262</v>
      </c>
      <c r="L9" s="14">
        <f t="shared" si="2"/>
        <v>2.5447500000000001</v>
      </c>
      <c r="M9" s="22"/>
      <c r="N9" s="22"/>
      <c r="O9" s="22"/>
      <c r="P9" s="14">
        <f t="shared" si="1"/>
        <v>128.36100000000002</v>
      </c>
      <c r="Q9" s="35"/>
      <c r="R9" s="22"/>
      <c r="S9" s="16"/>
      <c r="T9" s="16"/>
      <c r="U9" s="7">
        <v>1.444</v>
      </c>
      <c r="V9" s="7">
        <v>5</v>
      </c>
    </row>
    <row r="10" spans="1:22" ht="15" thickBot="1" x14ac:dyDescent="0.4">
      <c r="A10" s="32"/>
      <c r="B10" s="3" t="s">
        <v>17</v>
      </c>
      <c r="C10" s="3">
        <f t="shared" si="0"/>
        <v>20</v>
      </c>
      <c r="D10" s="3">
        <v>20</v>
      </c>
      <c r="E10" s="3">
        <v>40</v>
      </c>
      <c r="F10" s="4">
        <v>20</v>
      </c>
      <c r="G10" s="3">
        <v>6</v>
      </c>
      <c r="H10" s="3">
        <v>1.3986000000000001</v>
      </c>
      <c r="I10" s="3">
        <v>0</v>
      </c>
      <c r="J10" s="13">
        <v>24.442</v>
      </c>
      <c r="K10" s="11">
        <v>2.7719</v>
      </c>
      <c r="L10" s="14">
        <f t="shared" si="2"/>
        <v>3.1183874999999999</v>
      </c>
      <c r="M10" s="22"/>
      <c r="N10" s="22"/>
      <c r="O10" s="22"/>
      <c r="P10" s="14">
        <f t="shared" si="1"/>
        <v>128.76400000000001</v>
      </c>
      <c r="Q10" s="35"/>
      <c r="R10" s="22"/>
      <c r="S10" s="16"/>
      <c r="T10" s="16"/>
      <c r="U10" s="7">
        <v>1.3986000000000001</v>
      </c>
      <c r="V10" s="7">
        <v>6</v>
      </c>
    </row>
    <row r="11" spans="1:22" ht="15" thickBot="1" x14ac:dyDescent="0.4">
      <c r="A11" s="33"/>
      <c r="B11" s="3" t="s">
        <v>18</v>
      </c>
      <c r="C11" s="3">
        <f t="shared" si="0"/>
        <v>20</v>
      </c>
      <c r="D11" s="3">
        <v>20</v>
      </c>
      <c r="E11" s="3">
        <v>40</v>
      </c>
      <c r="F11" s="4">
        <v>20</v>
      </c>
      <c r="G11" s="3">
        <v>7</v>
      </c>
      <c r="H11" s="3">
        <v>1.4887999999999999</v>
      </c>
      <c r="I11" s="3">
        <v>0</v>
      </c>
      <c r="J11" s="13">
        <v>24.824000000000002</v>
      </c>
      <c r="K11" s="11">
        <v>2.6503000000000001</v>
      </c>
      <c r="L11" s="14">
        <f t="shared" si="2"/>
        <v>2.9815875000000003</v>
      </c>
      <c r="M11" s="23"/>
      <c r="N11" s="23"/>
      <c r="O11" s="23"/>
      <c r="P11" s="14">
        <f t="shared" si="1"/>
        <v>127.47800000000001</v>
      </c>
      <c r="Q11" s="36"/>
      <c r="R11" s="23"/>
      <c r="S11" s="16"/>
      <c r="T11" s="16"/>
      <c r="U11" s="7">
        <v>1.4887999999999999</v>
      </c>
      <c r="V11" s="7">
        <v>5</v>
      </c>
    </row>
    <row r="12" spans="1:22" ht="15" thickBot="1" x14ac:dyDescent="0.4">
      <c r="A12" s="31" t="s">
        <v>26</v>
      </c>
      <c r="B12" s="3" t="s">
        <v>15</v>
      </c>
      <c r="C12" s="3">
        <f t="shared" si="0"/>
        <v>20</v>
      </c>
      <c r="D12" s="3">
        <v>20</v>
      </c>
      <c r="E12" s="3">
        <v>40</v>
      </c>
      <c r="F12" s="4">
        <v>20</v>
      </c>
      <c r="G12" s="3">
        <v>5</v>
      </c>
      <c r="H12" s="3">
        <v>1.7506999999999999</v>
      </c>
      <c r="I12" s="3">
        <v>0</v>
      </c>
      <c r="J12" s="13">
        <v>21.167000000000002</v>
      </c>
      <c r="K12" s="11">
        <v>2.9809000000000001</v>
      </c>
      <c r="L12" s="14">
        <f t="shared" si="2"/>
        <v>3.3535124999999999</v>
      </c>
      <c r="M12" s="21">
        <f>(E12*L12+E13*L13+E14*L14+E15*L15)/160</f>
        <v>3.1402406249999997</v>
      </c>
      <c r="N12" s="21">
        <f>(K12+K13+K14+K15)*20</f>
        <v>223.30600000000001</v>
      </c>
      <c r="O12" s="21">
        <f>3*(J12+J13+J14+J15)</f>
        <v>273.15300000000002</v>
      </c>
      <c r="P12" s="14">
        <f t="shared" si="1"/>
        <v>123.119</v>
      </c>
      <c r="Q12" s="34">
        <f>SUM(P12:P15)</f>
        <v>496.459</v>
      </c>
      <c r="R12" s="21">
        <f>((Q12-Q8)/Q8)*100</f>
        <v>-3.1870000507018554</v>
      </c>
      <c r="S12" s="16"/>
      <c r="T12" s="16"/>
      <c r="U12" s="7">
        <v>1.7506999999999999</v>
      </c>
      <c r="V12" s="7">
        <v>8</v>
      </c>
    </row>
    <row r="13" spans="1:22" ht="15" thickBot="1" x14ac:dyDescent="0.4">
      <c r="A13" s="32"/>
      <c r="B13" s="3" t="s">
        <v>16</v>
      </c>
      <c r="C13" s="3">
        <f t="shared" si="0"/>
        <v>20</v>
      </c>
      <c r="D13" s="3">
        <v>20</v>
      </c>
      <c r="E13" s="3">
        <v>40</v>
      </c>
      <c r="F13" s="4">
        <v>20</v>
      </c>
      <c r="G13" s="3">
        <v>6</v>
      </c>
      <c r="H13" s="3">
        <v>1.9224000000000001</v>
      </c>
      <c r="I13" s="3">
        <v>0</v>
      </c>
      <c r="J13" s="13">
        <v>24.887</v>
      </c>
      <c r="K13" s="11">
        <v>2.4563999999999999</v>
      </c>
      <c r="L13" s="14">
        <f t="shared" si="2"/>
        <v>2.7634499999999997</v>
      </c>
      <c r="M13" s="22"/>
      <c r="N13" s="22"/>
      <c r="O13" s="22"/>
      <c r="P13" s="14">
        <f t="shared" si="1"/>
        <v>123.789</v>
      </c>
      <c r="Q13" s="35"/>
      <c r="R13" s="22"/>
      <c r="S13" s="16"/>
      <c r="T13" s="16"/>
      <c r="U13" s="7">
        <v>1.9224000000000001</v>
      </c>
      <c r="V13" s="7">
        <v>5</v>
      </c>
    </row>
    <row r="14" spans="1:22" ht="15" thickBot="1" x14ac:dyDescent="0.4">
      <c r="A14" s="32"/>
      <c r="B14" s="3" t="s">
        <v>17</v>
      </c>
      <c r="C14" s="3">
        <f t="shared" si="0"/>
        <v>20</v>
      </c>
      <c r="D14" s="3">
        <v>20</v>
      </c>
      <c r="E14" s="3">
        <v>40</v>
      </c>
      <c r="F14" s="4">
        <v>20</v>
      </c>
      <c r="G14" s="3">
        <v>5</v>
      </c>
      <c r="H14" s="3">
        <v>1.5975999999999999</v>
      </c>
      <c r="I14" s="3">
        <v>0</v>
      </c>
      <c r="J14" s="13">
        <v>22.9</v>
      </c>
      <c r="K14" s="11">
        <v>2.9214000000000002</v>
      </c>
      <c r="L14" s="14">
        <f t="shared" si="2"/>
        <v>3.2865750000000005</v>
      </c>
      <c r="M14" s="22"/>
      <c r="N14" s="22"/>
      <c r="O14" s="22"/>
      <c r="P14" s="14">
        <f t="shared" si="1"/>
        <v>127.12799999999999</v>
      </c>
      <c r="Q14" s="35"/>
      <c r="R14" s="22"/>
      <c r="S14" s="16"/>
      <c r="T14" s="16"/>
      <c r="U14" s="7">
        <v>1.5975999999999999</v>
      </c>
      <c r="V14" s="7">
        <v>6</v>
      </c>
    </row>
    <row r="15" spans="1:22" ht="15" thickBot="1" x14ac:dyDescent="0.4">
      <c r="A15" s="33"/>
      <c r="B15" s="3" t="s">
        <v>18</v>
      </c>
      <c r="C15" s="3">
        <f t="shared" si="0"/>
        <v>20</v>
      </c>
      <c r="D15" s="3">
        <v>20</v>
      </c>
      <c r="E15" s="3">
        <v>40</v>
      </c>
      <c r="F15" s="4">
        <v>20</v>
      </c>
      <c r="G15" s="3">
        <v>5</v>
      </c>
      <c r="H15" s="3">
        <v>1.8894</v>
      </c>
      <c r="I15" s="3">
        <v>9</v>
      </c>
      <c r="J15" s="13">
        <v>22.097000000000001</v>
      </c>
      <c r="K15" s="11">
        <v>2.8066</v>
      </c>
      <c r="L15" s="14">
        <f t="shared" si="2"/>
        <v>3.1574249999999999</v>
      </c>
      <c r="M15" s="23"/>
      <c r="N15" s="23"/>
      <c r="O15" s="23"/>
      <c r="P15" s="14">
        <f t="shared" si="1"/>
        <v>122.423</v>
      </c>
      <c r="Q15" s="36"/>
      <c r="R15" s="23"/>
      <c r="S15" s="16"/>
      <c r="T15" s="16"/>
      <c r="U15" s="7">
        <v>1.8894</v>
      </c>
      <c r="V15" s="7">
        <v>6</v>
      </c>
    </row>
    <row r="16" spans="1:22" ht="15" thickBot="1" x14ac:dyDescent="0.4">
      <c r="A16" s="31" t="s">
        <v>27</v>
      </c>
      <c r="B16" s="3" t="s">
        <v>15</v>
      </c>
      <c r="C16" s="3">
        <f t="shared" si="0"/>
        <v>20</v>
      </c>
      <c r="D16" s="3">
        <v>20</v>
      </c>
      <c r="E16" s="3">
        <v>40</v>
      </c>
      <c r="F16" s="4">
        <v>20</v>
      </c>
      <c r="G16" s="3">
        <v>5</v>
      </c>
      <c r="H16" s="3">
        <v>1.7506999999999999</v>
      </c>
      <c r="I16" s="3">
        <v>0</v>
      </c>
      <c r="J16" s="13">
        <v>21.167000000000002</v>
      </c>
      <c r="K16" s="11">
        <v>2.9809000000000001</v>
      </c>
      <c r="L16" s="14">
        <f t="shared" si="2"/>
        <v>3.3535124999999999</v>
      </c>
      <c r="M16" s="21">
        <f>(E16*L16+E17*L17+E18*L18+E19*L19)/160</f>
        <v>3.1901625000000005</v>
      </c>
      <c r="N16" s="21">
        <f>(K16+K17+K18+K19)*20</f>
        <v>226.85599999999999</v>
      </c>
      <c r="O16" s="21">
        <f>3*(J16+J17+J18+J19)</f>
        <v>267.87599999999998</v>
      </c>
      <c r="P16" s="14">
        <f t="shared" si="1"/>
        <v>123.119</v>
      </c>
      <c r="Q16" s="26">
        <f>SUM(P16:P19)</f>
        <v>494.73200000000003</v>
      </c>
      <c r="R16" s="21">
        <f>((Q16-Q12)/Q12)*100</f>
        <v>-0.3478635698013281</v>
      </c>
      <c r="S16" s="16"/>
      <c r="T16" s="16"/>
      <c r="U16" s="7">
        <v>1.7506999999999999</v>
      </c>
      <c r="V16" s="7">
        <v>8</v>
      </c>
    </row>
    <row r="17" spans="1:22" ht="15" thickBot="1" x14ac:dyDescent="0.4">
      <c r="A17" s="32"/>
      <c r="B17" s="3" t="s">
        <v>16</v>
      </c>
      <c r="C17" s="3">
        <f t="shared" si="0"/>
        <v>20</v>
      </c>
      <c r="D17" s="3">
        <v>20</v>
      </c>
      <c r="E17" s="3">
        <v>40</v>
      </c>
      <c r="F17" s="4">
        <v>20</v>
      </c>
      <c r="G17" s="3">
        <v>7</v>
      </c>
      <c r="H17" s="3">
        <v>2.4889000000000001</v>
      </c>
      <c r="I17" s="3">
        <v>0</v>
      </c>
      <c r="J17" s="13">
        <v>23.19</v>
      </c>
      <c r="K17" s="11">
        <v>2.6408999999999998</v>
      </c>
      <c r="L17" s="14">
        <f t="shared" si="2"/>
        <v>2.9710124999999996</v>
      </c>
      <c r="M17" s="22"/>
      <c r="N17" s="22"/>
      <c r="O17" s="22"/>
      <c r="P17" s="14">
        <f t="shared" si="1"/>
        <v>122.38800000000001</v>
      </c>
      <c r="Q17" s="27"/>
      <c r="R17" s="22"/>
      <c r="S17" s="16"/>
      <c r="T17" s="16"/>
      <c r="U17" s="7">
        <v>2.4889000000000001</v>
      </c>
      <c r="V17" s="7">
        <v>4</v>
      </c>
    </row>
    <row r="18" spans="1:22" ht="15" thickBot="1" x14ac:dyDescent="0.4">
      <c r="A18" s="32"/>
      <c r="B18" s="3" t="s">
        <v>17</v>
      </c>
      <c r="C18" s="3">
        <f t="shared" si="0"/>
        <v>20</v>
      </c>
      <c r="D18" s="3">
        <v>20</v>
      </c>
      <c r="E18" s="3">
        <v>40</v>
      </c>
      <c r="F18" s="4">
        <v>20</v>
      </c>
      <c r="G18" s="3">
        <v>5</v>
      </c>
      <c r="H18" s="3">
        <v>2.0346000000000002</v>
      </c>
      <c r="I18" s="3">
        <v>0</v>
      </c>
      <c r="J18" s="13">
        <v>22.838000000000001</v>
      </c>
      <c r="K18" s="11">
        <v>2.9144000000000001</v>
      </c>
      <c r="L18" s="14">
        <f t="shared" si="2"/>
        <v>3.2786999999999997</v>
      </c>
      <c r="M18" s="22"/>
      <c r="N18" s="22"/>
      <c r="O18" s="22"/>
      <c r="P18" s="14">
        <f t="shared" si="1"/>
        <v>126.80200000000002</v>
      </c>
      <c r="Q18" s="27"/>
      <c r="R18" s="22"/>
      <c r="S18" s="16"/>
      <c r="T18" s="16"/>
      <c r="U18" s="7">
        <v>2.0346000000000002</v>
      </c>
      <c r="V18" s="7">
        <v>6</v>
      </c>
    </row>
    <row r="19" spans="1:22" ht="15" thickBot="1" x14ac:dyDescent="0.4">
      <c r="A19" s="33"/>
      <c r="B19" s="3" t="s">
        <v>18</v>
      </c>
      <c r="C19" s="3">
        <f t="shared" si="0"/>
        <v>20</v>
      </c>
      <c r="D19" s="3">
        <v>20</v>
      </c>
      <c r="E19" s="3">
        <v>40</v>
      </c>
      <c r="F19" s="4">
        <v>20</v>
      </c>
      <c r="G19" s="3">
        <v>5</v>
      </c>
      <c r="H19" s="3">
        <v>1.8894</v>
      </c>
      <c r="I19" s="3">
        <v>9</v>
      </c>
      <c r="J19" s="13">
        <v>22.097000000000001</v>
      </c>
      <c r="K19" s="11">
        <v>2.8066</v>
      </c>
      <c r="L19" s="14">
        <f t="shared" si="2"/>
        <v>3.1574249999999999</v>
      </c>
      <c r="M19" s="23"/>
      <c r="N19" s="23"/>
      <c r="O19" s="23"/>
      <c r="P19" s="14">
        <f t="shared" si="1"/>
        <v>122.423</v>
      </c>
      <c r="Q19" s="28"/>
      <c r="R19" s="23"/>
      <c r="S19" s="16"/>
      <c r="T19" s="16"/>
      <c r="U19" s="7">
        <v>1.8894</v>
      </c>
      <c r="V19" s="7">
        <v>6</v>
      </c>
    </row>
    <row r="20" spans="1:22" ht="15" thickBot="1" x14ac:dyDescent="0.4">
      <c r="A20" s="31" t="s">
        <v>28</v>
      </c>
      <c r="B20" s="3" t="s">
        <v>15</v>
      </c>
      <c r="C20" s="3">
        <f t="shared" si="0"/>
        <v>20</v>
      </c>
      <c r="D20" s="3">
        <v>20</v>
      </c>
      <c r="E20" s="3">
        <v>40</v>
      </c>
      <c r="F20" s="4">
        <v>20</v>
      </c>
      <c r="G20" s="3">
        <v>5</v>
      </c>
      <c r="H20" s="3">
        <v>1.7506999999999999</v>
      </c>
      <c r="I20" s="3">
        <v>0</v>
      </c>
      <c r="J20" s="13">
        <v>21.167000000000002</v>
      </c>
      <c r="K20" s="11">
        <v>2.9809000000000001</v>
      </c>
      <c r="L20" s="14">
        <f t="shared" si="2"/>
        <v>3.3535124999999999</v>
      </c>
      <c r="M20" s="21">
        <f>(E20*L20+E21*L21+E22*L22+E23*L23)/160</f>
        <v>3.16681875</v>
      </c>
      <c r="N20" s="21">
        <f>(K20+K21+K22+K23)*20</f>
        <v>225.196</v>
      </c>
      <c r="O20" s="21">
        <f>3*(J20+J21+J22+J23)</f>
        <v>267.14400000000001</v>
      </c>
      <c r="P20" s="14">
        <f t="shared" si="1"/>
        <v>123.119</v>
      </c>
      <c r="Q20" s="26">
        <f>SUM(P20:P23)</f>
        <v>492.34000000000003</v>
      </c>
      <c r="R20" s="21">
        <f>((Q20-Q16)/Q16)*100</f>
        <v>-0.48349409377198072</v>
      </c>
      <c r="S20" s="16"/>
      <c r="T20" s="16"/>
      <c r="U20" s="7">
        <v>1.7506999999999999</v>
      </c>
      <c r="V20" s="7">
        <v>8</v>
      </c>
    </row>
    <row r="21" spans="1:22" ht="15" thickBot="1" x14ac:dyDescent="0.4">
      <c r="A21" s="32"/>
      <c r="B21" s="3" t="s">
        <v>16</v>
      </c>
      <c r="C21" s="3">
        <f t="shared" ref="C21:C35" si="3">E21-D21</f>
        <v>20</v>
      </c>
      <c r="D21" s="3">
        <v>20</v>
      </c>
      <c r="E21" s="3">
        <v>40</v>
      </c>
      <c r="F21" s="4">
        <v>20</v>
      </c>
      <c r="G21" s="3">
        <v>6</v>
      </c>
      <c r="H21" s="3">
        <v>2.52</v>
      </c>
      <c r="I21" s="3">
        <v>0</v>
      </c>
      <c r="J21" s="13">
        <v>22.946000000000002</v>
      </c>
      <c r="K21" s="11">
        <v>2.5579000000000001</v>
      </c>
      <c r="L21" s="14">
        <f t="shared" si="2"/>
        <v>2.8776375000000001</v>
      </c>
      <c r="M21" s="22"/>
      <c r="N21" s="22"/>
      <c r="O21" s="22"/>
      <c r="P21" s="14">
        <f t="shared" si="1"/>
        <v>119.99600000000001</v>
      </c>
      <c r="Q21" s="27"/>
      <c r="R21" s="22"/>
      <c r="S21" s="16"/>
      <c r="T21" s="16"/>
      <c r="U21" s="7">
        <v>2.52</v>
      </c>
      <c r="V21" s="7">
        <v>5</v>
      </c>
    </row>
    <row r="22" spans="1:22" ht="15" thickBot="1" x14ac:dyDescent="0.4">
      <c r="A22" s="32"/>
      <c r="B22" s="3" t="s">
        <v>17</v>
      </c>
      <c r="C22" s="3">
        <f t="shared" si="3"/>
        <v>20</v>
      </c>
      <c r="D22" s="3">
        <v>20</v>
      </c>
      <c r="E22" s="3">
        <v>40</v>
      </c>
      <c r="F22" s="4">
        <v>20</v>
      </c>
      <c r="G22" s="3">
        <v>5</v>
      </c>
      <c r="H22" s="3">
        <v>2.0346000000000002</v>
      </c>
      <c r="I22" s="3">
        <v>0</v>
      </c>
      <c r="J22" s="13">
        <v>22.838000000000001</v>
      </c>
      <c r="K22" s="11">
        <v>2.9144000000000001</v>
      </c>
      <c r="L22" s="14">
        <f t="shared" si="2"/>
        <v>3.2786999999999997</v>
      </c>
      <c r="M22" s="22"/>
      <c r="N22" s="22"/>
      <c r="O22" s="22"/>
      <c r="P22" s="14">
        <f t="shared" si="1"/>
        <v>126.80200000000002</v>
      </c>
      <c r="Q22" s="27"/>
      <c r="R22" s="22"/>
      <c r="S22" s="16"/>
      <c r="T22" s="16"/>
      <c r="U22" s="7">
        <v>2.0346000000000002</v>
      </c>
      <c r="V22" s="7">
        <v>6</v>
      </c>
    </row>
    <row r="23" spans="1:22" ht="15" thickBot="1" x14ac:dyDescent="0.4">
      <c r="A23" s="33"/>
      <c r="B23" s="3" t="s">
        <v>18</v>
      </c>
      <c r="C23" s="3">
        <f t="shared" si="3"/>
        <v>20</v>
      </c>
      <c r="D23" s="3">
        <v>20</v>
      </c>
      <c r="E23" s="3">
        <v>40</v>
      </c>
      <c r="F23" s="4">
        <v>20</v>
      </c>
      <c r="G23" s="3">
        <v>5</v>
      </c>
      <c r="H23" s="3">
        <v>1.8894</v>
      </c>
      <c r="I23" s="3">
        <v>9</v>
      </c>
      <c r="J23" s="13">
        <v>22.097000000000001</v>
      </c>
      <c r="K23" s="11">
        <v>2.8066</v>
      </c>
      <c r="L23" s="14">
        <f t="shared" si="2"/>
        <v>3.1574249999999999</v>
      </c>
      <c r="M23" s="23"/>
      <c r="N23" s="23"/>
      <c r="O23" s="23"/>
      <c r="P23" s="14">
        <f t="shared" si="1"/>
        <v>122.423</v>
      </c>
      <c r="Q23" s="28"/>
      <c r="R23" s="23"/>
      <c r="S23" s="16"/>
      <c r="T23" s="16"/>
      <c r="U23" s="7">
        <v>1.8894</v>
      </c>
      <c r="V23" s="7">
        <v>6</v>
      </c>
    </row>
    <row r="24" spans="1:22" ht="15" thickBot="1" x14ac:dyDescent="0.4">
      <c r="A24" s="31" t="s">
        <v>29</v>
      </c>
      <c r="B24" s="3" t="s">
        <v>32</v>
      </c>
      <c r="C24" s="3">
        <f t="shared" si="3"/>
        <v>20</v>
      </c>
      <c r="D24" s="3">
        <v>20</v>
      </c>
      <c r="E24" s="3">
        <v>40</v>
      </c>
      <c r="F24" s="4">
        <v>20</v>
      </c>
      <c r="G24" s="3">
        <v>5</v>
      </c>
      <c r="H24" s="3">
        <v>1.7506999999999999</v>
      </c>
      <c r="I24" s="3">
        <v>0</v>
      </c>
      <c r="J24" s="13">
        <v>21.167000000000002</v>
      </c>
      <c r="K24" s="11">
        <v>2.9809000000000001</v>
      </c>
      <c r="L24" s="14">
        <f t="shared" si="2"/>
        <v>3.3535124999999999</v>
      </c>
      <c r="M24" s="21">
        <f>(E24*L24+E25*L25+E26*L26+E27*L27)/160</f>
        <v>3.16681875</v>
      </c>
      <c r="N24" s="21">
        <f>(K24+K25+K26+K27)*20</f>
        <v>225.196</v>
      </c>
      <c r="O24" s="21">
        <f>3*(J24+J25+J26+J27)</f>
        <v>267.14400000000001</v>
      </c>
      <c r="P24" s="14">
        <f t="shared" si="1"/>
        <v>123.119</v>
      </c>
      <c r="Q24" s="26">
        <f>SUM(P24:P27)</f>
        <v>492.34000000000003</v>
      </c>
      <c r="R24" s="21">
        <f>((Q24-Q20)/Q20)*100</f>
        <v>0</v>
      </c>
      <c r="S24" s="16"/>
      <c r="T24" s="16"/>
      <c r="U24" s="7">
        <v>1.7506999999999999</v>
      </c>
      <c r="V24" s="7">
        <v>8</v>
      </c>
    </row>
    <row r="25" spans="1:22" ht="15" thickBot="1" x14ac:dyDescent="0.4">
      <c r="A25" s="32"/>
      <c r="B25" s="3" t="s">
        <v>33</v>
      </c>
      <c r="C25" s="3">
        <f t="shared" si="3"/>
        <v>20</v>
      </c>
      <c r="D25" s="3">
        <v>20</v>
      </c>
      <c r="E25" s="3">
        <v>40</v>
      </c>
      <c r="F25" s="4">
        <v>20</v>
      </c>
      <c r="G25" s="3">
        <v>6</v>
      </c>
      <c r="H25" s="3">
        <v>2.52</v>
      </c>
      <c r="I25" s="3">
        <v>0</v>
      </c>
      <c r="J25" s="13">
        <v>22.946000000000002</v>
      </c>
      <c r="K25" s="11">
        <v>2.5579000000000001</v>
      </c>
      <c r="L25" s="14">
        <f t="shared" si="2"/>
        <v>2.8776375000000001</v>
      </c>
      <c r="M25" s="22"/>
      <c r="N25" s="22"/>
      <c r="O25" s="22"/>
      <c r="P25" s="14">
        <f t="shared" si="1"/>
        <v>119.99600000000001</v>
      </c>
      <c r="Q25" s="27"/>
      <c r="R25" s="22"/>
      <c r="S25" s="16"/>
      <c r="T25" s="16"/>
      <c r="U25" s="7">
        <v>2.52</v>
      </c>
      <c r="V25" s="7">
        <v>5</v>
      </c>
    </row>
    <row r="26" spans="1:22" ht="15" thickBot="1" x14ac:dyDescent="0.4">
      <c r="A26" s="32"/>
      <c r="B26" s="3" t="s">
        <v>34</v>
      </c>
      <c r="C26" s="3">
        <f t="shared" si="3"/>
        <v>20</v>
      </c>
      <c r="D26" s="3">
        <v>20</v>
      </c>
      <c r="E26" s="3">
        <v>40</v>
      </c>
      <c r="F26" s="4">
        <v>20</v>
      </c>
      <c r="G26" s="3">
        <v>5</v>
      </c>
      <c r="H26" s="3">
        <v>2.0346000000000002</v>
      </c>
      <c r="I26" s="3">
        <v>0</v>
      </c>
      <c r="J26" s="13">
        <v>22.838000000000001</v>
      </c>
      <c r="K26" s="11">
        <v>2.9144000000000001</v>
      </c>
      <c r="L26" s="14">
        <f t="shared" si="2"/>
        <v>3.2786999999999997</v>
      </c>
      <c r="M26" s="22"/>
      <c r="N26" s="22"/>
      <c r="O26" s="22"/>
      <c r="P26" s="14">
        <f t="shared" si="1"/>
        <v>126.80200000000002</v>
      </c>
      <c r="Q26" s="27"/>
      <c r="R26" s="22"/>
      <c r="S26" s="16"/>
      <c r="T26" s="16"/>
      <c r="U26" s="7">
        <v>2.0346000000000002</v>
      </c>
      <c r="V26" s="7">
        <v>6</v>
      </c>
    </row>
    <row r="27" spans="1:22" ht="15" thickBot="1" x14ac:dyDescent="0.4">
      <c r="A27" s="33"/>
      <c r="B27" s="3" t="s">
        <v>35</v>
      </c>
      <c r="C27" s="3">
        <f t="shared" si="3"/>
        <v>20</v>
      </c>
      <c r="D27" s="3">
        <v>20</v>
      </c>
      <c r="E27" s="3">
        <v>40</v>
      </c>
      <c r="F27" s="4">
        <v>20</v>
      </c>
      <c r="G27" s="3">
        <v>5</v>
      </c>
      <c r="H27" s="3">
        <v>1.8894</v>
      </c>
      <c r="I27" s="3">
        <v>9</v>
      </c>
      <c r="J27" s="13">
        <v>22.097000000000001</v>
      </c>
      <c r="K27" s="11">
        <v>2.8066</v>
      </c>
      <c r="L27" s="14">
        <f t="shared" si="2"/>
        <v>3.1574249999999999</v>
      </c>
      <c r="M27" s="23"/>
      <c r="N27" s="23"/>
      <c r="O27" s="23"/>
      <c r="P27" s="14">
        <f t="shared" si="1"/>
        <v>122.423</v>
      </c>
      <c r="Q27" s="28"/>
      <c r="R27" s="23"/>
      <c r="S27" s="16"/>
      <c r="T27" s="16"/>
      <c r="U27" s="7">
        <v>1.8894</v>
      </c>
      <c r="V27" s="7">
        <v>6</v>
      </c>
    </row>
    <row r="28" spans="1:22" ht="15" thickBot="1" x14ac:dyDescent="0.4">
      <c r="A28" s="31" t="s">
        <v>30</v>
      </c>
      <c r="B28" s="3" t="s">
        <v>36</v>
      </c>
      <c r="C28" s="3">
        <f t="shared" si="3"/>
        <v>20</v>
      </c>
      <c r="D28" s="3">
        <v>20</v>
      </c>
      <c r="E28" s="3">
        <v>40</v>
      </c>
      <c r="F28" s="4">
        <v>20</v>
      </c>
      <c r="G28" s="3">
        <v>5</v>
      </c>
      <c r="H28" s="3">
        <v>1.7506999999999999</v>
      </c>
      <c r="I28" s="3">
        <v>0</v>
      </c>
      <c r="J28" s="13">
        <v>21.167000000000002</v>
      </c>
      <c r="K28" s="11">
        <v>2.9809000000000001</v>
      </c>
      <c r="L28" s="14">
        <f t="shared" si="2"/>
        <v>3.3535124999999999</v>
      </c>
      <c r="M28" s="21">
        <f>(E28*L28+E29*L29+E30*L30+E31*L31)/160</f>
        <v>3.16681875</v>
      </c>
      <c r="N28" s="21">
        <f>(K28+K29+K30+K31)*20</f>
        <v>225.196</v>
      </c>
      <c r="O28" s="21">
        <f>3*(J28+J29+J30+J31)</f>
        <v>267.14400000000001</v>
      </c>
      <c r="P28" s="14">
        <f t="shared" si="1"/>
        <v>123.119</v>
      </c>
      <c r="Q28" s="26">
        <f>SUM(P28:P31)</f>
        <v>492.34000000000003</v>
      </c>
      <c r="R28" s="21">
        <f>((Q28-Q24)/Q24)*100</f>
        <v>0</v>
      </c>
      <c r="S28" s="16"/>
      <c r="T28" s="16"/>
      <c r="U28" s="7">
        <v>1.7506999999999999</v>
      </c>
      <c r="V28" s="7">
        <v>8</v>
      </c>
    </row>
    <row r="29" spans="1:22" ht="15" thickBot="1" x14ac:dyDescent="0.4">
      <c r="A29" s="32"/>
      <c r="B29" s="3" t="s">
        <v>37</v>
      </c>
      <c r="C29" s="3">
        <f t="shared" si="3"/>
        <v>20</v>
      </c>
      <c r="D29" s="3">
        <v>20</v>
      </c>
      <c r="E29" s="3">
        <v>40</v>
      </c>
      <c r="F29" s="4">
        <v>20</v>
      </c>
      <c r="G29" s="3">
        <v>6</v>
      </c>
      <c r="H29" s="3">
        <v>2.52</v>
      </c>
      <c r="I29" s="3">
        <v>0</v>
      </c>
      <c r="J29" s="13">
        <v>22.946000000000002</v>
      </c>
      <c r="K29" s="11">
        <v>2.5579000000000001</v>
      </c>
      <c r="L29" s="14">
        <f t="shared" si="2"/>
        <v>2.8776375000000001</v>
      </c>
      <c r="M29" s="22"/>
      <c r="N29" s="22"/>
      <c r="O29" s="22"/>
      <c r="P29" s="14">
        <f t="shared" si="1"/>
        <v>119.99600000000001</v>
      </c>
      <c r="Q29" s="27"/>
      <c r="R29" s="22"/>
      <c r="S29" s="16"/>
      <c r="T29" s="16"/>
      <c r="U29" s="7">
        <v>2.52</v>
      </c>
      <c r="V29" s="7">
        <v>5</v>
      </c>
    </row>
    <row r="30" spans="1:22" ht="15" thickBot="1" x14ac:dyDescent="0.4">
      <c r="A30" s="32"/>
      <c r="B30" s="3" t="s">
        <v>38</v>
      </c>
      <c r="C30" s="3">
        <f t="shared" si="3"/>
        <v>20</v>
      </c>
      <c r="D30" s="3">
        <v>20</v>
      </c>
      <c r="E30" s="3">
        <v>40</v>
      </c>
      <c r="F30" s="4">
        <v>20</v>
      </c>
      <c r="G30" s="3">
        <v>5</v>
      </c>
      <c r="H30" s="3">
        <v>2.0346000000000002</v>
      </c>
      <c r="I30" s="3">
        <v>0</v>
      </c>
      <c r="J30" s="13">
        <v>22.838000000000001</v>
      </c>
      <c r="K30" s="11">
        <v>2.9144000000000001</v>
      </c>
      <c r="L30" s="14">
        <f t="shared" si="2"/>
        <v>3.2786999999999997</v>
      </c>
      <c r="M30" s="22"/>
      <c r="N30" s="22"/>
      <c r="O30" s="22"/>
      <c r="P30" s="14">
        <f t="shared" si="1"/>
        <v>126.80200000000002</v>
      </c>
      <c r="Q30" s="27"/>
      <c r="R30" s="22"/>
      <c r="S30" s="16"/>
      <c r="T30" s="16"/>
      <c r="U30" s="7">
        <v>2.0346000000000002</v>
      </c>
      <c r="V30" s="7">
        <v>6</v>
      </c>
    </row>
    <row r="31" spans="1:22" ht="15" thickBot="1" x14ac:dyDescent="0.4">
      <c r="A31" s="33"/>
      <c r="B31" s="3" t="s">
        <v>39</v>
      </c>
      <c r="C31" s="3">
        <f t="shared" si="3"/>
        <v>20</v>
      </c>
      <c r="D31" s="3">
        <v>20</v>
      </c>
      <c r="E31" s="3">
        <v>40</v>
      </c>
      <c r="F31" s="4">
        <v>20</v>
      </c>
      <c r="G31" s="3">
        <v>5</v>
      </c>
      <c r="H31" s="3">
        <v>1.8894</v>
      </c>
      <c r="I31" s="3">
        <v>9</v>
      </c>
      <c r="J31" s="13">
        <v>22.097000000000001</v>
      </c>
      <c r="K31" s="11">
        <v>2.8066</v>
      </c>
      <c r="L31" s="14">
        <f t="shared" si="2"/>
        <v>3.1574249999999999</v>
      </c>
      <c r="M31" s="23"/>
      <c r="N31" s="23"/>
      <c r="O31" s="23"/>
      <c r="P31" s="14">
        <f t="shared" si="1"/>
        <v>122.423</v>
      </c>
      <c r="Q31" s="28"/>
      <c r="R31" s="23"/>
      <c r="S31" s="16"/>
      <c r="T31" s="16"/>
      <c r="U31" s="7">
        <v>1.8894</v>
      </c>
      <c r="V31" s="7">
        <v>6</v>
      </c>
    </row>
    <row r="32" spans="1:22" ht="15" thickBot="1" x14ac:dyDescent="0.4">
      <c r="A32" s="31" t="s">
        <v>31</v>
      </c>
      <c r="B32" s="3" t="s">
        <v>40</v>
      </c>
      <c r="C32" s="3">
        <f t="shared" si="3"/>
        <v>20</v>
      </c>
      <c r="D32" s="3">
        <v>20</v>
      </c>
      <c r="E32" s="3">
        <v>40</v>
      </c>
      <c r="F32" s="4">
        <v>20</v>
      </c>
      <c r="G32" s="3">
        <v>5</v>
      </c>
      <c r="H32" s="3">
        <v>1.7506999999999999</v>
      </c>
      <c r="I32" s="3">
        <v>0</v>
      </c>
      <c r="J32" s="13">
        <v>21.167000000000002</v>
      </c>
      <c r="K32" s="11">
        <v>2.9809000000000001</v>
      </c>
      <c r="L32" s="14">
        <f t="shared" si="2"/>
        <v>3.3535124999999999</v>
      </c>
      <c r="M32" s="21">
        <f>(E32*L32+E33*L33+E34*L34+E35*L35)/160</f>
        <v>3.16681875</v>
      </c>
      <c r="N32" s="21">
        <f>(K32+K33+K34+K35)*20</f>
        <v>225.196</v>
      </c>
      <c r="O32" s="21">
        <f>3*(J32+J33+J34+J35)</f>
        <v>267.14400000000001</v>
      </c>
      <c r="P32" s="14">
        <f t="shared" si="1"/>
        <v>123.119</v>
      </c>
      <c r="Q32" s="26">
        <f>SUM(P32:P35)</f>
        <v>492.34000000000003</v>
      </c>
      <c r="R32" s="21">
        <f>((Q32-Q28)/Q28)*100</f>
        <v>0</v>
      </c>
      <c r="S32" s="16"/>
      <c r="T32" s="16"/>
      <c r="U32" s="7">
        <v>1.7506999999999999</v>
      </c>
      <c r="V32" s="7">
        <v>8</v>
      </c>
    </row>
    <row r="33" spans="1:22" ht="15" thickBot="1" x14ac:dyDescent="0.4">
      <c r="A33" s="32"/>
      <c r="B33" s="3" t="s">
        <v>41</v>
      </c>
      <c r="C33" s="3">
        <f t="shared" si="3"/>
        <v>20</v>
      </c>
      <c r="D33" s="3">
        <v>20</v>
      </c>
      <c r="E33" s="3">
        <v>40</v>
      </c>
      <c r="F33" s="4">
        <v>20</v>
      </c>
      <c r="G33" s="3">
        <v>6</v>
      </c>
      <c r="H33" s="3">
        <v>2.52</v>
      </c>
      <c r="I33" s="3">
        <v>0</v>
      </c>
      <c r="J33" s="13">
        <v>22.946000000000002</v>
      </c>
      <c r="K33" s="11">
        <v>2.5579000000000001</v>
      </c>
      <c r="L33" s="14">
        <f t="shared" si="2"/>
        <v>2.8776375000000001</v>
      </c>
      <c r="M33" s="22"/>
      <c r="N33" s="22"/>
      <c r="O33" s="22"/>
      <c r="P33" s="14">
        <f t="shared" si="1"/>
        <v>119.99600000000001</v>
      </c>
      <c r="Q33" s="27"/>
      <c r="R33" s="22"/>
      <c r="S33" s="16"/>
      <c r="T33" s="16"/>
      <c r="U33" s="7">
        <v>2.52</v>
      </c>
      <c r="V33" s="7">
        <v>5</v>
      </c>
    </row>
    <row r="34" spans="1:22" ht="15" thickBot="1" x14ac:dyDescent="0.4">
      <c r="A34" s="32"/>
      <c r="B34" s="3" t="s">
        <v>42</v>
      </c>
      <c r="C34" s="3">
        <f t="shared" si="3"/>
        <v>20</v>
      </c>
      <c r="D34" s="3">
        <v>20</v>
      </c>
      <c r="E34" s="3">
        <v>40</v>
      </c>
      <c r="F34" s="4">
        <v>20</v>
      </c>
      <c r="G34" s="3">
        <v>5</v>
      </c>
      <c r="H34" s="3">
        <v>2.0346000000000002</v>
      </c>
      <c r="I34" s="3">
        <v>0</v>
      </c>
      <c r="J34" s="13">
        <v>22.838000000000001</v>
      </c>
      <c r="K34" s="11">
        <v>2.9144000000000001</v>
      </c>
      <c r="L34" s="14">
        <f t="shared" si="2"/>
        <v>3.2786999999999997</v>
      </c>
      <c r="M34" s="22"/>
      <c r="N34" s="22"/>
      <c r="O34" s="22"/>
      <c r="P34" s="14">
        <f t="shared" si="1"/>
        <v>126.80200000000002</v>
      </c>
      <c r="Q34" s="27"/>
      <c r="R34" s="22"/>
      <c r="S34" s="16"/>
      <c r="T34" s="16"/>
      <c r="U34" s="7">
        <v>2.0346000000000002</v>
      </c>
      <c r="V34" s="7">
        <v>6</v>
      </c>
    </row>
    <row r="35" spans="1:22" ht="15" thickBot="1" x14ac:dyDescent="0.4">
      <c r="A35" s="33"/>
      <c r="B35" s="3" t="s">
        <v>43</v>
      </c>
      <c r="C35" s="3">
        <f t="shared" si="3"/>
        <v>20</v>
      </c>
      <c r="D35" s="3">
        <v>20</v>
      </c>
      <c r="E35" s="3">
        <v>40</v>
      </c>
      <c r="F35" s="4">
        <v>20</v>
      </c>
      <c r="G35" s="3">
        <v>5</v>
      </c>
      <c r="H35" s="3">
        <v>1.8894</v>
      </c>
      <c r="I35" s="3">
        <v>0</v>
      </c>
      <c r="J35" s="13">
        <v>22.097000000000001</v>
      </c>
      <c r="K35" s="11">
        <v>2.8066</v>
      </c>
      <c r="L35" s="14">
        <f t="shared" si="2"/>
        <v>3.1574249999999999</v>
      </c>
      <c r="M35" s="23"/>
      <c r="N35" s="23"/>
      <c r="O35" s="23"/>
      <c r="P35" s="14">
        <f t="shared" si="1"/>
        <v>122.423</v>
      </c>
      <c r="Q35" s="28"/>
      <c r="R35" s="23"/>
      <c r="S35" s="16"/>
      <c r="T35" s="16"/>
      <c r="U35" s="7">
        <v>1.8894</v>
      </c>
      <c r="V35" s="7">
        <v>6</v>
      </c>
    </row>
    <row r="36" spans="1:22" ht="15" thickBot="1" x14ac:dyDescent="0.4">
      <c r="A36" s="31" t="s">
        <v>46</v>
      </c>
      <c r="B36" s="3" t="s">
        <v>15</v>
      </c>
      <c r="C36" s="3">
        <f>E36-D36</f>
        <v>20</v>
      </c>
      <c r="D36" s="3">
        <v>20</v>
      </c>
      <c r="E36" s="3">
        <v>40</v>
      </c>
      <c r="F36" s="4">
        <v>20</v>
      </c>
      <c r="G36" s="3">
        <v>5</v>
      </c>
      <c r="H36" s="3">
        <v>1.7506999999999999</v>
      </c>
      <c r="I36" s="3">
        <v>0</v>
      </c>
      <c r="J36" s="13">
        <v>21.167000000000002</v>
      </c>
      <c r="K36" s="11">
        <v>2.9809000000000001</v>
      </c>
      <c r="L36" s="14">
        <f t="shared" si="2"/>
        <v>3.3535124999999999</v>
      </c>
      <c r="M36" s="21">
        <f>(E36*L36+E37*L37+E38*L38+E39*L39)/160</f>
        <v>3.16681875</v>
      </c>
      <c r="N36" s="21">
        <f>(K36+K37+K38+K39)*20</f>
        <v>225.196</v>
      </c>
      <c r="O36" s="21">
        <f>3*(J36+J37+J38+J39)</f>
        <v>267.14400000000001</v>
      </c>
      <c r="P36" s="14">
        <f t="shared" si="1"/>
        <v>123.119</v>
      </c>
      <c r="Q36" s="26">
        <f>SUM(P36:P39)</f>
        <v>492.34000000000003</v>
      </c>
      <c r="R36" s="21">
        <f>((Q36-Q32)/Q16)*100</f>
        <v>0</v>
      </c>
      <c r="S36" s="16"/>
      <c r="T36" s="16"/>
      <c r="U36" s="7">
        <v>1.7506999999999999</v>
      </c>
      <c r="V36" s="7">
        <v>8</v>
      </c>
    </row>
    <row r="37" spans="1:22" ht="15" thickBot="1" x14ac:dyDescent="0.4">
      <c r="A37" s="32"/>
      <c r="B37" s="3" t="s">
        <v>16</v>
      </c>
      <c r="C37" s="3">
        <f>E37-D37</f>
        <v>20</v>
      </c>
      <c r="D37" s="3">
        <v>20</v>
      </c>
      <c r="E37" s="3">
        <v>40</v>
      </c>
      <c r="F37" s="4">
        <v>20</v>
      </c>
      <c r="G37" s="3">
        <v>6</v>
      </c>
      <c r="H37" s="3">
        <v>2.52</v>
      </c>
      <c r="I37" s="3">
        <v>0</v>
      </c>
      <c r="J37" s="13">
        <v>22.946000000000002</v>
      </c>
      <c r="K37" s="11">
        <v>2.5579000000000001</v>
      </c>
      <c r="L37" s="14">
        <f t="shared" si="2"/>
        <v>2.8776375000000001</v>
      </c>
      <c r="M37" s="22"/>
      <c r="N37" s="22"/>
      <c r="O37" s="22"/>
      <c r="P37" s="14">
        <f t="shared" si="1"/>
        <v>119.99600000000001</v>
      </c>
      <c r="Q37" s="27"/>
      <c r="R37" s="22"/>
      <c r="S37" s="16"/>
      <c r="T37" s="16"/>
      <c r="U37" s="7">
        <v>2.52</v>
      </c>
      <c r="V37" s="7">
        <v>5</v>
      </c>
    </row>
    <row r="38" spans="1:22" ht="15" thickBot="1" x14ac:dyDescent="0.4">
      <c r="A38" s="32"/>
      <c r="B38" s="3" t="s">
        <v>17</v>
      </c>
      <c r="C38" s="3">
        <f>E38-D38</f>
        <v>20</v>
      </c>
      <c r="D38" s="3">
        <v>20</v>
      </c>
      <c r="E38" s="3">
        <v>40</v>
      </c>
      <c r="F38" s="4">
        <v>20</v>
      </c>
      <c r="G38" s="3">
        <v>5</v>
      </c>
      <c r="H38" s="3">
        <v>2.0346000000000002</v>
      </c>
      <c r="I38" s="3">
        <v>0</v>
      </c>
      <c r="J38" s="13">
        <v>22.838000000000001</v>
      </c>
      <c r="K38" s="11">
        <v>2.9144000000000001</v>
      </c>
      <c r="L38" s="14">
        <f t="shared" si="2"/>
        <v>3.2786999999999997</v>
      </c>
      <c r="M38" s="22"/>
      <c r="N38" s="22"/>
      <c r="O38" s="22"/>
      <c r="P38" s="14">
        <f t="shared" si="1"/>
        <v>126.80200000000002</v>
      </c>
      <c r="Q38" s="27"/>
      <c r="R38" s="22"/>
      <c r="S38" s="16"/>
      <c r="T38" s="16"/>
      <c r="U38" s="7">
        <v>2.0346000000000002</v>
      </c>
      <c r="V38" s="7">
        <v>6</v>
      </c>
    </row>
    <row r="39" spans="1:22" ht="15" thickBot="1" x14ac:dyDescent="0.4">
      <c r="A39" s="33"/>
      <c r="B39" s="3" t="s">
        <v>18</v>
      </c>
      <c r="C39" s="3">
        <f>E39-D39</f>
        <v>20</v>
      </c>
      <c r="D39" s="3">
        <v>20</v>
      </c>
      <c r="E39" s="3">
        <v>40</v>
      </c>
      <c r="F39" s="4">
        <v>20</v>
      </c>
      <c r="G39" s="3">
        <v>5</v>
      </c>
      <c r="H39" s="3">
        <v>1.8894</v>
      </c>
      <c r="I39" s="3">
        <v>0</v>
      </c>
      <c r="J39" s="13">
        <v>22.097000000000001</v>
      </c>
      <c r="K39" s="11">
        <v>2.8066</v>
      </c>
      <c r="L39" s="14">
        <f t="shared" si="2"/>
        <v>3.1574249999999999</v>
      </c>
      <c r="M39" s="23"/>
      <c r="N39" s="23"/>
      <c r="O39" s="23"/>
      <c r="P39" s="14">
        <f t="shared" si="1"/>
        <v>122.423</v>
      </c>
      <c r="Q39" s="28"/>
      <c r="R39" s="23"/>
      <c r="S39" s="16"/>
      <c r="T39" s="16"/>
      <c r="U39" s="7">
        <v>1.8894</v>
      </c>
      <c r="V39" s="7">
        <v>6</v>
      </c>
    </row>
  </sheetData>
  <mergeCells count="73">
    <mergeCell ref="M2:M3"/>
    <mergeCell ref="N2:N3"/>
    <mergeCell ref="H2:H3"/>
    <mergeCell ref="A2:A3"/>
    <mergeCell ref="B2:B3"/>
    <mergeCell ref="C2:C3"/>
    <mergeCell ref="D2:D3"/>
    <mergeCell ref="E2:E3"/>
    <mergeCell ref="F2:F3"/>
    <mergeCell ref="U2:U3"/>
    <mergeCell ref="V2:V3"/>
    <mergeCell ref="A4:A7"/>
    <mergeCell ref="M4:M7"/>
    <mergeCell ref="N4:N7"/>
    <mergeCell ref="O4:O7"/>
    <mergeCell ref="Q4:Q7"/>
    <mergeCell ref="R4:R7"/>
    <mergeCell ref="O2:O3"/>
    <mergeCell ref="P2:P3"/>
    <mergeCell ref="Q2:Q3"/>
    <mergeCell ref="R2:R3"/>
    <mergeCell ref="G2:G3"/>
    <mergeCell ref="J2:J3"/>
    <mergeCell ref="K2:K3"/>
    <mergeCell ref="L2:L3"/>
    <mergeCell ref="Q8:Q11"/>
    <mergeCell ref="R8:R11"/>
    <mergeCell ref="A12:A15"/>
    <mergeCell ref="M12:M15"/>
    <mergeCell ref="N12:N15"/>
    <mergeCell ref="O12:O15"/>
    <mergeCell ref="Q12:Q15"/>
    <mergeCell ref="R12:R15"/>
    <mergeCell ref="A8:A11"/>
    <mergeCell ref="M8:M11"/>
    <mergeCell ref="N8:N11"/>
    <mergeCell ref="O8:O11"/>
    <mergeCell ref="Q16:Q19"/>
    <mergeCell ref="R16:R19"/>
    <mergeCell ref="A20:A23"/>
    <mergeCell ref="M20:M23"/>
    <mergeCell ref="N20:N23"/>
    <mergeCell ref="O20:O23"/>
    <mergeCell ref="Q20:Q23"/>
    <mergeCell ref="R20:R23"/>
    <mergeCell ref="A16:A19"/>
    <mergeCell ref="M16:M19"/>
    <mergeCell ref="N16:N19"/>
    <mergeCell ref="O16:O19"/>
    <mergeCell ref="Q24:Q27"/>
    <mergeCell ref="R24:R27"/>
    <mergeCell ref="A28:A31"/>
    <mergeCell ref="M28:M31"/>
    <mergeCell ref="N28:N31"/>
    <mergeCell ref="O28:O31"/>
    <mergeCell ref="Q28:Q31"/>
    <mergeCell ref="R28:R31"/>
    <mergeCell ref="A24:A27"/>
    <mergeCell ref="M24:M27"/>
    <mergeCell ref="N24:N27"/>
    <mergeCell ref="O24:O27"/>
    <mergeCell ref="Q32:Q35"/>
    <mergeCell ref="R32:R35"/>
    <mergeCell ref="A36:A39"/>
    <mergeCell ref="M36:M39"/>
    <mergeCell ref="N36:N39"/>
    <mergeCell ref="O36:O39"/>
    <mergeCell ref="Q36:Q39"/>
    <mergeCell ref="R36:R39"/>
    <mergeCell ref="A32:A35"/>
    <mergeCell ref="M32:M35"/>
    <mergeCell ref="N32:N35"/>
    <mergeCell ref="O32:O35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7:U45"/>
  <sheetViews>
    <sheetView topLeftCell="C26" workbookViewId="0">
      <selection activeCell="I20" sqref="I20"/>
    </sheetView>
  </sheetViews>
  <sheetFormatPr defaultRowHeight="14.5" x14ac:dyDescent="0.35"/>
  <sheetData>
    <row r="7" spans="5:21" ht="15" thickBot="1" x14ac:dyDescent="0.4"/>
    <row r="8" spans="5:21" ht="48" customHeight="1" x14ac:dyDescent="0.35">
      <c r="E8" s="29" t="s">
        <v>50</v>
      </c>
      <c r="F8" s="41" t="s">
        <v>1</v>
      </c>
      <c r="G8" s="29" t="s">
        <v>5</v>
      </c>
      <c r="H8" s="29" t="s">
        <v>6</v>
      </c>
      <c r="I8" s="29" t="s">
        <v>51</v>
      </c>
      <c r="J8" s="29" t="s">
        <v>52</v>
      </c>
      <c r="K8" s="29" t="s">
        <v>8</v>
      </c>
      <c r="L8" s="29" t="s">
        <v>9</v>
      </c>
      <c r="M8" s="29" t="s">
        <v>10</v>
      </c>
      <c r="N8" s="29" t="s">
        <v>11</v>
      </c>
      <c r="O8" s="19" t="s">
        <v>19</v>
      </c>
      <c r="P8" s="19" t="s">
        <v>21</v>
      </c>
      <c r="Q8" s="19" t="s">
        <v>20</v>
      </c>
      <c r="R8" s="19" t="s">
        <v>22</v>
      </c>
      <c r="S8" s="19" t="s">
        <v>54</v>
      </c>
      <c r="T8" s="19" t="s">
        <v>53</v>
      </c>
      <c r="U8" s="19" t="s">
        <v>23</v>
      </c>
    </row>
    <row r="9" spans="5:21" ht="15" thickBot="1" x14ac:dyDescent="0.4">
      <c r="E9" s="40"/>
      <c r="F9" s="42"/>
      <c r="G9" s="40"/>
      <c r="H9" s="40"/>
      <c r="I9" s="40"/>
      <c r="J9" s="40"/>
      <c r="K9" s="40"/>
      <c r="L9" s="40"/>
      <c r="M9" s="40"/>
      <c r="N9" s="40"/>
      <c r="O9" s="39"/>
      <c r="P9" s="20"/>
      <c r="Q9" s="39"/>
      <c r="R9" s="20"/>
      <c r="S9" s="39"/>
      <c r="T9" s="39"/>
      <c r="U9" s="20"/>
    </row>
    <row r="10" spans="5:21" ht="15" thickBot="1" x14ac:dyDescent="0.4">
      <c r="E10" s="38">
        <v>1</v>
      </c>
      <c r="F10" s="3" t="s">
        <v>15</v>
      </c>
      <c r="G10" s="3">
        <v>20</v>
      </c>
      <c r="H10" s="3">
        <v>20</v>
      </c>
      <c r="I10" s="3">
        <v>1</v>
      </c>
      <c r="J10" s="3">
        <v>1</v>
      </c>
      <c r="K10" s="3">
        <v>62.05</v>
      </c>
      <c r="L10" s="3">
        <v>2.5299999999999998</v>
      </c>
      <c r="M10" s="3">
        <v>2.84</v>
      </c>
      <c r="N10" s="38">
        <v>2.66</v>
      </c>
      <c r="O10" s="38">
        <v>189.4</v>
      </c>
      <c r="P10" s="21"/>
      <c r="Q10" s="38">
        <v>687.43</v>
      </c>
      <c r="R10" s="21"/>
      <c r="S10" s="3">
        <v>236.6</v>
      </c>
      <c r="T10" s="38">
        <v>876.8</v>
      </c>
      <c r="U10" s="24"/>
    </row>
    <row r="11" spans="5:21" ht="15" thickBot="1" x14ac:dyDescent="0.4">
      <c r="E11" s="37"/>
      <c r="F11" s="3" t="s">
        <v>16</v>
      </c>
      <c r="G11" s="3">
        <v>20</v>
      </c>
      <c r="H11" s="3">
        <v>20</v>
      </c>
      <c r="I11" s="3">
        <v>1</v>
      </c>
      <c r="J11" s="3">
        <v>1</v>
      </c>
      <c r="K11" s="3">
        <v>50.9</v>
      </c>
      <c r="L11" s="3">
        <v>2.1</v>
      </c>
      <c r="M11" s="3">
        <v>2.36</v>
      </c>
      <c r="N11" s="37"/>
      <c r="O11" s="37"/>
      <c r="P11" s="22"/>
      <c r="Q11" s="37"/>
      <c r="R11" s="22"/>
      <c r="S11" s="3">
        <v>194.7</v>
      </c>
      <c r="T11" s="37"/>
      <c r="U11" s="25"/>
    </row>
    <row r="12" spans="5:21" ht="15" thickBot="1" x14ac:dyDescent="0.4">
      <c r="E12" s="37"/>
      <c r="F12" s="3" t="s">
        <v>17</v>
      </c>
      <c r="G12" s="3">
        <v>20</v>
      </c>
      <c r="H12" s="3">
        <v>20</v>
      </c>
      <c r="I12" s="3">
        <v>1</v>
      </c>
      <c r="J12" s="3">
        <v>1</v>
      </c>
      <c r="K12" s="3">
        <v>58.59</v>
      </c>
      <c r="L12" s="3">
        <v>2.48</v>
      </c>
      <c r="M12" s="3">
        <v>2.79</v>
      </c>
      <c r="N12" s="37"/>
      <c r="O12" s="37"/>
      <c r="P12" s="22"/>
      <c r="Q12" s="37"/>
      <c r="R12" s="22"/>
      <c r="S12" s="3">
        <v>225.3</v>
      </c>
      <c r="T12" s="37"/>
      <c r="U12" s="25"/>
    </row>
    <row r="13" spans="5:21" ht="15" thickBot="1" x14ac:dyDescent="0.4">
      <c r="E13" s="39"/>
      <c r="F13" s="3" t="s">
        <v>18</v>
      </c>
      <c r="G13" s="3">
        <v>20</v>
      </c>
      <c r="H13" s="3">
        <v>20</v>
      </c>
      <c r="I13" s="17">
        <v>1</v>
      </c>
      <c r="J13" s="3">
        <v>1</v>
      </c>
      <c r="K13" s="3">
        <v>57.6</v>
      </c>
      <c r="L13" s="3">
        <v>2.37</v>
      </c>
      <c r="M13" s="3">
        <v>2.67</v>
      </c>
      <c r="N13" s="39"/>
      <c r="O13" s="39"/>
      <c r="P13" s="23"/>
      <c r="Q13" s="39"/>
      <c r="R13" s="23"/>
      <c r="S13" s="3">
        <v>220.2</v>
      </c>
      <c r="T13" s="39"/>
      <c r="U13" s="25"/>
    </row>
    <row r="14" spans="5:21" ht="15" thickBot="1" x14ac:dyDescent="0.4">
      <c r="E14" s="38">
        <v>1.5</v>
      </c>
      <c r="F14" s="3" t="s">
        <v>15</v>
      </c>
      <c r="G14" s="3">
        <v>20</v>
      </c>
      <c r="H14" s="3">
        <v>7</v>
      </c>
      <c r="I14" s="3">
        <v>1.4854000000000001</v>
      </c>
      <c r="J14" s="3">
        <v>1.2529999999999999</v>
      </c>
      <c r="K14" s="3">
        <v>23.61</v>
      </c>
      <c r="L14" s="3">
        <v>2.87</v>
      </c>
      <c r="M14" s="3">
        <v>3.23</v>
      </c>
      <c r="N14" s="38">
        <v>2.97</v>
      </c>
      <c r="O14" s="38">
        <v>211.06</v>
      </c>
      <c r="P14" s="21">
        <f>((O14-O10)/O10)*100</f>
        <v>11.436114044350578</v>
      </c>
      <c r="Q14" s="38">
        <v>301.75</v>
      </c>
      <c r="R14" s="21">
        <f>((Q14-Q10)/Q10)*100</f>
        <v>-56.104621561468072</v>
      </c>
      <c r="S14" s="3">
        <v>128.19999999999999</v>
      </c>
      <c r="T14" s="38">
        <v>512.79999999999995</v>
      </c>
      <c r="U14" s="21">
        <f>((T14-T10)/T10)*100</f>
        <v>-41.514598540145982</v>
      </c>
    </row>
    <row r="15" spans="5:21" ht="15" thickBot="1" x14ac:dyDescent="0.4">
      <c r="E15" s="37"/>
      <c r="F15" s="3" t="s">
        <v>16</v>
      </c>
      <c r="G15" s="3">
        <v>20</v>
      </c>
      <c r="H15" s="3">
        <v>7</v>
      </c>
      <c r="I15" s="3">
        <v>1.444</v>
      </c>
      <c r="J15" s="3">
        <v>1.2370000000000001</v>
      </c>
      <c r="K15" s="3">
        <v>27.71</v>
      </c>
      <c r="L15" s="3">
        <v>2.2599999999999998</v>
      </c>
      <c r="M15" s="3">
        <v>2.54</v>
      </c>
      <c r="N15" s="37"/>
      <c r="O15" s="37"/>
      <c r="P15" s="22"/>
      <c r="Q15" s="37"/>
      <c r="R15" s="22"/>
      <c r="S15" s="3">
        <v>128.69999999999999</v>
      </c>
      <c r="T15" s="37"/>
      <c r="U15" s="22"/>
    </row>
    <row r="16" spans="5:21" ht="15" thickBot="1" x14ac:dyDescent="0.4">
      <c r="E16" s="37"/>
      <c r="F16" s="3" t="s">
        <v>17</v>
      </c>
      <c r="G16" s="3">
        <v>20</v>
      </c>
      <c r="H16" s="3">
        <v>6</v>
      </c>
      <c r="I16" s="3">
        <v>1.3986000000000001</v>
      </c>
      <c r="J16" s="3">
        <v>1.1999</v>
      </c>
      <c r="K16" s="3">
        <v>24.44</v>
      </c>
      <c r="L16" s="3">
        <v>2.77</v>
      </c>
      <c r="M16" s="3">
        <v>3.12</v>
      </c>
      <c r="N16" s="37"/>
      <c r="O16" s="37"/>
      <c r="P16" s="22"/>
      <c r="Q16" s="37"/>
      <c r="R16" s="22"/>
      <c r="S16" s="3">
        <v>128.80000000000001</v>
      </c>
      <c r="T16" s="37"/>
      <c r="U16" s="22"/>
    </row>
    <row r="17" spans="5:21" ht="15" thickBot="1" x14ac:dyDescent="0.4">
      <c r="E17" s="39"/>
      <c r="F17" s="3" t="s">
        <v>18</v>
      </c>
      <c r="G17" s="3">
        <v>20</v>
      </c>
      <c r="H17" s="3">
        <v>7</v>
      </c>
      <c r="I17" s="17">
        <v>1.4887999999999999</v>
      </c>
      <c r="J17" s="3">
        <v>1.2505999999999999</v>
      </c>
      <c r="K17" s="3">
        <v>24.82</v>
      </c>
      <c r="L17" s="3">
        <v>2.65</v>
      </c>
      <c r="M17" s="3">
        <v>2.98</v>
      </c>
      <c r="N17" s="39"/>
      <c r="O17" s="39"/>
      <c r="P17" s="23"/>
      <c r="Q17" s="39"/>
      <c r="R17" s="23"/>
      <c r="S17" s="3">
        <v>127.5</v>
      </c>
      <c r="T17" s="39"/>
      <c r="U17" s="23"/>
    </row>
    <row r="18" spans="5:21" ht="15" thickBot="1" x14ac:dyDescent="0.4">
      <c r="E18" s="38">
        <v>2</v>
      </c>
      <c r="F18" s="3" t="s">
        <v>15</v>
      </c>
      <c r="G18" s="3">
        <v>20</v>
      </c>
      <c r="H18" s="3">
        <v>5</v>
      </c>
      <c r="I18" s="3">
        <v>1.7506999999999999</v>
      </c>
      <c r="J18" s="3">
        <v>1.3795999999999999</v>
      </c>
      <c r="K18" s="3">
        <v>21.17</v>
      </c>
      <c r="L18" s="3">
        <v>2.98</v>
      </c>
      <c r="M18" s="3">
        <v>3.35</v>
      </c>
      <c r="N18" s="38">
        <v>3.14</v>
      </c>
      <c r="O18" s="38">
        <v>223.31</v>
      </c>
      <c r="P18" s="21">
        <f>((O18-O14)/O14)*100</f>
        <v>5.8040367667961714</v>
      </c>
      <c r="Q18" s="38">
        <v>273.14999999999998</v>
      </c>
      <c r="R18" s="21">
        <f>((Q18-Q14)/Q14)*100</f>
        <v>-9.4780447390223781</v>
      </c>
      <c r="S18" s="3">
        <v>123.1</v>
      </c>
      <c r="T18" s="38">
        <v>496.5</v>
      </c>
      <c r="U18" s="21">
        <f t="shared" ref="U18" si="0">((T18-T14)/T14)*100</f>
        <v>-3.1786271450857946</v>
      </c>
    </row>
    <row r="19" spans="5:21" ht="15" thickBot="1" x14ac:dyDescent="0.4">
      <c r="E19" s="37"/>
      <c r="F19" s="3" t="s">
        <v>16</v>
      </c>
      <c r="G19" s="3">
        <v>20</v>
      </c>
      <c r="H19" s="3">
        <v>6</v>
      </c>
      <c r="I19" s="17">
        <v>1.9224000000000001</v>
      </c>
      <c r="J19" s="3">
        <v>1.4698</v>
      </c>
      <c r="K19" s="3">
        <v>24.89</v>
      </c>
      <c r="L19" s="3">
        <v>2.46</v>
      </c>
      <c r="M19" s="3">
        <v>2.76</v>
      </c>
      <c r="N19" s="37"/>
      <c r="O19" s="37"/>
      <c r="P19" s="22"/>
      <c r="Q19" s="37"/>
      <c r="R19" s="22"/>
      <c r="S19" s="3">
        <v>123.8</v>
      </c>
      <c r="T19" s="37"/>
      <c r="U19" s="22"/>
    </row>
    <row r="20" spans="5:21" ht="15" thickBot="1" x14ac:dyDescent="0.4">
      <c r="E20" s="37"/>
      <c r="F20" s="3" t="s">
        <v>17</v>
      </c>
      <c r="G20" s="3">
        <v>20</v>
      </c>
      <c r="H20" s="3">
        <v>5</v>
      </c>
      <c r="I20" s="3">
        <v>1.5975999999999999</v>
      </c>
      <c r="J20" s="3">
        <v>1.3056000000000001</v>
      </c>
      <c r="K20" s="3">
        <v>22.9</v>
      </c>
      <c r="L20" s="3">
        <v>2.92</v>
      </c>
      <c r="M20" s="3">
        <v>3.29</v>
      </c>
      <c r="N20" s="37"/>
      <c r="O20" s="37"/>
      <c r="P20" s="22"/>
      <c r="Q20" s="37"/>
      <c r="R20" s="22"/>
      <c r="S20" s="3">
        <v>127.1</v>
      </c>
      <c r="T20" s="37"/>
      <c r="U20" s="22"/>
    </row>
    <row r="21" spans="5:21" ht="15" thickBot="1" x14ac:dyDescent="0.4">
      <c r="E21" s="39"/>
      <c r="F21" s="3" t="s">
        <v>18</v>
      </c>
      <c r="G21" s="3">
        <v>20</v>
      </c>
      <c r="H21" s="3">
        <v>5</v>
      </c>
      <c r="I21" s="3">
        <v>1.8894</v>
      </c>
      <c r="J21" s="3">
        <v>1.4512</v>
      </c>
      <c r="K21" s="3">
        <v>22.1</v>
      </c>
      <c r="L21" s="3">
        <v>2.81</v>
      </c>
      <c r="M21" s="3">
        <v>3.16</v>
      </c>
      <c r="N21" s="39"/>
      <c r="O21" s="39"/>
      <c r="P21" s="23"/>
      <c r="Q21" s="39"/>
      <c r="R21" s="23"/>
      <c r="S21" s="3">
        <v>122.4</v>
      </c>
      <c r="T21" s="39"/>
      <c r="U21" s="23"/>
    </row>
    <row r="22" spans="5:21" ht="15" thickBot="1" x14ac:dyDescent="0.4">
      <c r="E22" s="38">
        <v>2.5</v>
      </c>
      <c r="F22" s="3" t="s">
        <v>15</v>
      </c>
      <c r="G22" s="3">
        <v>20</v>
      </c>
      <c r="H22" s="3">
        <v>5</v>
      </c>
      <c r="I22" s="3">
        <v>1.7506999999999999</v>
      </c>
      <c r="J22" s="3">
        <v>1.411</v>
      </c>
      <c r="K22" s="3">
        <v>21.17</v>
      </c>
      <c r="L22" s="3">
        <v>2.98</v>
      </c>
      <c r="M22" s="3">
        <v>3.35</v>
      </c>
      <c r="N22" s="38">
        <v>3.19</v>
      </c>
      <c r="O22" s="38">
        <v>226.86</v>
      </c>
      <c r="P22" s="21">
        <f t="shared" ref="P22" si="1">((O22-O18)/O18)*100</f>
        <v>1.589718328780624</v>
      </c>
      <c r="Q22" s="38">
        <v>267.88</v>
      </c>
      <c r="R22" s="21">
        <f>((Q22-Q18)/Q18)*100</f>
        <v>-1.9293428519128619</v>
      </c>
      <c r="S22" s="3">
        <v>123.1</v>
      </c>
      <c r="T22" s="38">
        <v>494.7</v>
      </c>
      <c r="U22" s="21">
        <f t="shared" ref="U22" si="2">((T22-T18)/T18)*100</f>
        <v>-0.36253776435045548</v>
      </c>
    </row>
    <row r="23" spans="5:21" ht="15" thickBot="1" x14ac:dyDescent="0.4">
      <c r="E23" s="37"/>
      <c r="F23" s="3" t="s">
        <v>16</v>
      </c>
      <c r="G23" s="3">
        <v>20</v>
      </c>
      <c r="H23" s="3">
        <v>7</v>
      </c>
      <c r="I23" s="17">
        <v>2.4889000000000001</v>
      </c>
      <c r="J23" s="3">
        <v>1.7917000000000001</v>
      </c>
      <c r="K23" s="3">
        <v>23.19</v>
      </c>
      <c r="L23" s="3">
        <v>2.64</v>
      </c>
      <c r="M23" s="3">
        <v>2.97</v>
      </c>
      <c r="N23" s="37"/>
      <c r="O23" s="37"/>
      <c r="P23" s="22"/>
      <c r="Q23" s="37"/>
      <c r="R23" s="22"/>
      <c r="S23" s="3">
        <v>122.4</v>
      </c>
      <c r="T23" s="37"/>
      <c r="U23" s="22"/>
    </row>
    <row r="24" spans="5:21" ht="15" thickBot="1" x14ac:dyDescent="0.4">
      <c r="E24" s="37"/>
      <c r="F24" s="3" t="s">
        <v>17</v>
      </c>
      <c r="G24" s="3">
        <v>20</v>
      </c>
      <c r="H24" s="3">
        <v>5</v>
      </c>
      <c r="I24" s="3">
        <v>2.0346000000000002</v>
      </c>
      <c r="J24" s="3">
        <v>1.5891999999999999</v>
      </c>
      <c r="K24" s="3">
        <v>22.84</v>
      </c>
      <c r="L24" s="3">
        <v>2.91</v>
      </c>
      <c r="M24" s="3">
        <v>3.28</v>
      </c>
      <c r="N24" s="37"/>
      <c r="O24" s="37"/>
      <c r="P24" s="22"/>
      <c r="Q24" s="37"/>
      <c r="R24" s="22"/>
      <c r="S24" s="3">
        <v>126.8</v>
      </c>
      <c r="T24" s="37"/>
      <c r="U24" s="22"/>
    </row>
    <row r="25" spans="5:21" ht="15" thickBot="1" x14ac:dyDescent="0.4">
      <c r="E25" s="39"/>
      <c r="F25" s="3" t="s">
        <v>18</v>
      </c>
      <c r="G25" s="3">
        <v>20</v>
      </c>
      <c r="H25" s="3">
        <v>5</v>
      </c>
      <c r="I25" s="3">
        <v>1.8894</v>
      </c>
      <c r="J25" s="3">
        <v>1.4512</v>
      </c>
      <c r="K25" s="3">
        <v>22.1</v>
      </c>
      <c r="L25" s="3">
        <v>2.81</v>
      </c>
      <c r="M25" s="3">
        <v>3.16</v>
      </c>
      <c r="N25" s="39"/>
      <c r="O25" s="39"/>
      <c r="P25" s="23"/>
      <c r="Q25" s="39"/>
      <c r="R25" s="23"/>
      <c r="S25" s="3">
        <v>122.4</v>
      </c>
      <c r="T25" s="39"/>
      <c r="U25" s="23"/>
    </row>
    <row r="26" spans="5:21" ht="15" thickBot="1" x14ac:dyDescent="0.4">
      <c r="E26" s="38">
        <v>3</v>
      </c>
      <c r="F26" s="3" t="s">
        <v>15</v>
      </c>
      <c r="G26" s="3">
        <v>20</v>
      </c>
      <c r="H26" s="3">
        <v>5</v>
      </c>
      <c r="I26" s="3">
        <v>1.7506999999999999</v>
      </c>
      <c r="J26" s="3">
        <v>1.411</v>
      </c>
      <c r="K26" s="3">
        <v>21.17</v>
      </c>
      <c r="L26" s="3">
        <v>2.98</v>
      </c>
      <c r="M26" s="3">
        <v>3.35</v>
      </c>
      <c r="N26" s="38">
        <v>3.17</v>
      </c>
      <c r="O26" s="38">
        <v>225.2</v>
      </c>
      <c r="P26" s="21">
        <v>0</v>
      </c>
      <c r="Q26" s="38">
        <v>267.14</v>
      </c>
      <c r="R26" s="21">
        <f>((Q26-Q22)/Q22)*100</f>
        <v>-0.27624309392265534</v>
      </c>
      <c r="S26" s="3">
        <v>123.1</v>
      </c>
      <c r="T26" s="38">
        <v>492.3</v>
      </c>
      <c r="U26" s="21">
        <f>((T26-T22)/T22)*100</f>
        <v>-0.48514251061248781</v>
      </c>
    </row>
    <row r="27" spans="5:21" ht="15" thickBot="1" x14ac:dyDescent="0.4">
      <c r="E27" s="37"/>
      <c r="F27" s="3" t="s">
        <v>16</v>
      </c>
      <c r="G27" s="3">
        <v>20</v>
      </c>
      <c r="H27" s="3">
        <v>6</v>
      </c>
      <c r="I27" s="17">
        <v>2.52</v>
      </c>
      <c r="J27" s="3">
        <v>1.8004</v>
      </c>
      <c r="K27" s="3">
        <v>22.95</v>
      </c>
      <c r="L27" s="3">
        <v>2.56</v>
      </c>
      <c r="M27" s="3">
        <v>2.88</v>
      </c>
      <c r="N27" s="37"/>
      <c r="O27" s="37"/>
      <c r="P27" s="22"/>
      <c r="Q27" s="37"/>
      <c r="R27" s="22"/>
      <c r="S27" s="3">
        <v>120</v>
      </c>
      <c r="T27" s="37"/>
      <c r="U27" s="22"/>
    </row>
    <row r="28" spans="5:21" ht="15" thickBot="1" x14ac:dyDescent="0.4">
      <c r="E28" s="37"/>
      <c r="F28" s="3" t="s">
        <v>17</v>
      </c>
      <c r="G28" s="3">
        <v>20</v>
      </c>
      <c r="H28" s="3">
        <v>5</v>
      </c>
      <c r="I28" s="3">
        <v>2.0346000000000002</v>
      </c>
      <c r="J28" s="3">
        <v>1.5891999999999999</v>
      </c>
      <c r="K28" s="3">
        <v>22.84</v>
      </c>
      <c r="L28" s="3">
        <v>2.91</v>
      </c>
      <c r="M28" s="3">
        <v>3.28</v>
      </c>
      <c r="N28" s="37"/>
      <c r="O28" s="37"/>
      <c r="P28" s="22"/>
      <c r="Q28" s="37"/>
      <c r="R28" s="22"/>
      <c r="S28" s="3">
        <v>126.8</v>
      </c>
      <c r="T28" s="37"/>
      <c r="U28" s="22"/>
    </row>
    <row r="29" spans="5:21" ht="15" thickBot="1" x14ac:dyDescent="0.4">
      <c r="E29" s="39"/>
      <c r="F29" s="3" t="s">
        <v>18</v>
      </c>
      <c r="G29" s="3">
        <v>20</v>
      </c>
      <c r="H29" s="3">
        <v>5</v>
      </c>
      <c r="I29" s="3">
        <v>1.8894</v>
      </c>
      <c r="J29" s="3">
        <v>1.4512</v>
      </c>
      <c r="K29" s="3">
        <v>22.1</v>
      </c>
      <c r="L29" s="3">
        <v>2.81</v>
      </c>
      <c r="M29" s="3">
        <v>3.16</v>
      </c>
      <c r="N29" s="39"/>
      <c r="O29" s="39"/>
      <c r="P29" s="23"/>
      <c r="Q29" s="39"/>
      <c r="R29" s="23"/>
      <c r="S29" s="3">
        <v>122.4</v>
      </c>
      <c r="T29" s="39"/>
      <c r="U29" s="23"/>
    </row>
    <row r="30" spans="5:21" ht="15" thickBot="1" x14ac:dyDescent="0.4">
      <c r="E30" s="38">
        <v>3.5</v>
      </c>
      <c r="F30" s="3" t="s">
        <v>32</v>
      </c>
      <c r="G30" s="3">
        <v>20</v>
      </c>
      <c r="H30" s="3">
        <v>5</v>
      </c>
      <c r="I30" s="3">
        <v>1.7506999999999999</v>
      </c>
      <c r="J30" s="3">
        <v>1.411</v>
      </c>
      <c r="K30" s="3">
        <v>21.17</v>
      </c>
      <c r="L30" s="3">
        <v>2.98</v>
      </c>
      <c r="M30" s="3">
        <v>3.35</v>
      </c>
      <c r="N30" s="38">
        <v>3.17</v>
      </c>
      <c r="O30" s="38">
        <v>225.2</v>
      </c>
      <c r="P30" s="21">
        <f t="shared" ref="P30" si="3">((O30-O26)/O26)*100</f>
        <v>0</v>
      </c>
      <c r="Q30" s="38">
        <v>267.14</v>
      </c>
      <c r="R30" s="21">
        <f t="shared" ref="R30" si="4">((Q30-Q26)/Q26)*100</f>
        <v>0</v>
      </c>
      <c r="S30" s="3">
        <v>123.1</v>
      </c>
      <c r="T30" s="38">
        <v>492.3</v>
      </c>
      <c r="U30" s="21">
        <f t="shared" ref="U30" si="5">((T30-T26)/T26)*100</f>
        <v>0</v>
      </c>
    </row>
    <row r="31" spans="5:21" ht="15" thickBot="1" x14ac:dyDescent="0.4">
      <c r="E31" s="37"/>
      <c r="F31" s="3" t="s">
        <v>33</v>
      </c>
      <c r="G31" s="3">
        <v>20</v>
      </c>
      <c r="H31" s="3">
        <v>6</v>
      </c>
      <c r="I31" s="17">
        <v>2.52</v>
      </c>
      <c r="J31" s="3">
        <v>1.8004</v>
      </c>
      <c r="K31" s="3">
        <v>22.95</v>
      </c>
      <c r="L31" s="3">
        <v>2.56</v>
      </c>
      <c r="M31" s="3">
        <v>2.88</v>
      </c>
      <c r="N31" s="37"/>
      <c r="O31" s="37"/>
      <c r="P31" s="22"/>
      <c r="Q31" s="37"/>
      <c r="R31" s="22"/>
      <c r="S31" s="3">
        <v>120</v>
      </c>
      <c r="T31" s="37"/>
      <c r="U31" s="22"/>
    </row>
    <row r="32" spans="5:21" ht="15" thickBot="1" x14ac:dyDescent="0.4">
      <c r="E32" s="37"/>
      <c r="F32" s="3" t="s">
        <v>34</v>
      </c>
      <c r="G32" s="3">
        <v>20</v>
      </c>
      <c r="H32" s="3">
        <v>5</v>
      </c>
      <c r="I32" s="3">
        <v>2.0346000000000002</v>
      </c>
      <c r="J32" s="3">
        <v>1.5891999999999999</v>
      </c>
      <c r="K32" s="3">
        <v>22.84</v>
      </c>
      <c r="L32" s="3">
        <v>2.91</v>
      </c>
      <c r="M32" s="3">
        <v>3.28</v>
      </c>
      <c r="N32" s="37"/>
      <c r="O32" s="37"/>
      <c r="P32" s="22"/>
      <c r="Q32" s="37"/>
      <c r="R32" s="22"/>
      <c r="S32" s="3">
        <v>126.8</v>
      </c>
      <c r="T32" s="37"/>
      <c r="U32" s="22"/>
    </row>
    <row r="33" spans="5:21" ht="15" thickBot="1" x14ac:dyDescent="0.4">
      <c r="E33" s="39"/>
      <c r="F33" s="3" t="s">
        <v>35</v>
      </c>
      <c r="G33" s="3">
        <v>20</v>
      </c>
      <c r="H33" s="3">
        <v>5</v>
      </c>
      <c r="I33" s="3">
        <v>1.8894</v>
      </c>
      <c r="J33" s="3">
        <v>1.4512</v>
      </c>
      <c r="K33" s="3">
        <v>22.1</v>
      </c>
      <c r="L33" s="3">
        <v>2.81</v>
      </c>
      <c r="M33" s="3">
        <v>3.16</v>
      </c>
      <c r="N33" s="39"/>
      <c r="O33" s="39"/>
      <c r="P33" s="23"/>
      <c r="Q33" s="39"/>
      <c r="R33" s="23"/>
      <c r="S33" s="3">
        <v>122.4</v>
      </c>
      <c r="T33" s="39"/>
      <c r="U33" s="23"/>
    </row>
    <row r="34" spans="5:21" ht="15" thickBot="1" x14ac:dyDescent="0.4">
      <c r="E34" s="38">
        <v>4</v>
      </c>
      <c r="F34" s="3" t="s">
        <v>36</v>
      </c>
      <c r="G34" s="3">
        <v>20</v>
      </c>
      <c r="H34" s="3">
        <v>5</v>
      </c>
      <c r="I34" s="3">
        <v>1.7506999999999999</v>
      </c>
      <c r="J34" s="3">
        <v>1.411</v>
      </c>
      <c r="K34" s="3">
        <v>21.17</v>
      </c>
      <c r="L34" s="3">
        <v>2.98</v>
      </c>
      <c r="M34" s="3">
        <v>3.35</v>
      </c>
      <c r="N34" s="38">
        <v>3.17</v>
      </c>
      <c r="O34" s="38">
        <v>225.2</v>
      </c>
      <c r="P34" s="21">
        <f t="shared" ref="P34" si="6">((O34-O30)/O30)*100</f>
        <v>0</v>
      </c>
      <c r="Q34" s="38">
        <v>267.14</v>
      </c>
      <c r="R34" s="21">
        <f t="shared" ref="R34" si="7">((Q34-Q30)/Q30)*100</f>
        <v>0</v>
      </c>
      <c r="S34" s="3">
        <v>123.1</v>
      </c>
      <c r="T34" s="38">
        <v>492.3</v>
      </c>
      <c r="U34" s="21">
        <f t="shared" ref="U34" si="8">((T34-T30)/T30)*100</f>
        <v>0</v>
      </c>
    </row>
    <row r="35" spans="5:21" ht="15" thickBot="1" x14ac:dyDescent="0.4">
      <c r="E35" s="37"/>
      <c r="F35" s="3" t="s">
        <v>37</v>
      </c>
      <c r="G35" s="3">
        <v>20</v>
      </c>
      <c r="H35" s="3">
        <v>6</v>
      </c>
      <c r="I35" s="17">
        <v>2.52</v>
      </c>
      <c r="J35" s="3">
        <v>1.8004</v>
      </c>
      <c r="K35" s="3">
        <v>22.95</v>
      </c>
      <c r="L35" s="3">
        <v>2.56</v>
      </c>
      <c r="M35" s="3">
        <v>2.88</v>
      </c>
      <c r="N35" s="37"/>
      <c r="O35" s="37"/>
      <c r="P35" s="22"/>
      <c r="Q35" s="37"/>
      <c r="R35" s="22"/>
      <c r="S35" s="3">
        <v>120</v>
      </c>
      <c r="T35" s="37"/>
      <c r="U35" s="22"/>
    </row>
    <row r="36" spans="5:21" ht="15" thickBot="1" x14ac:dyDescent="0.4">
      <c r="E36" s="37"/>
      <c r="F36" s="3" t="s">
        <v>38</v>
      </c>
      <c r="G36" s="3">
        <v>20</v>
      </c>
      <c r="H36" s="3">
        <v>5</v>
      </c>
      <c r="I36" s="3">
        <v>2.0346000000000002</v>
      </c>
      <c r="J36" s="3">
        <v>1.5891999999999999</v>
      </c>
      <c r="K36" s="3">
        <v>22.84</v>
      </c>
      <c r="L36" s="3">
        <v>2.91</v>
      </c>
      <c r="M36" s="3">
        <v>3.28</v>
      </c>
      <c r="N36" s="37"/>
      <c r="O36" s="37"/>
      <c r="P36" s="22"/>
      <c r="Q36" s="37"/>
      <c r="R36" s="22"/>
      <c r="S36" s="3">
        <v>126.8</v>
      </c>
      <c r="T36" s="37"/>
      <c r="U36" s="22"/>
    </row>
    <row r="37" spans="5:21" ht="15" thickBot="1" x14ac:dyDescent="0.4">
      <c r="E37" s="39"/>
      <c r="F37" s="3" t="s">
        <v>39</v>
      </c>
      <c r="G37" s="3">
        <v>20</v>
      </c>
      <c r="H37" s="3">
        <v>5</v>
      </c>
      <c r="I37" s="3">
        <v>1.8894</v>
      </c>
      <c r="J37" s="3">
        <v>1.4512</v>
      </c>
      <c r="K37" s="3">
        <v>22.1</v>
      </c>
      <c r="L37" s="3">
        <v>2.81</v>
      </c>
      <c r="M37" s="3">
        <v>3.16</v>
      </c>
      <c r="N37" s="39"/>
      <c r="O37" s="39"/>
      <c r="P37" s="23"/>
      <c r="Q37" s="39"/>
      <c r="R37" s="23"/>
      <c r="S37" s="3">
        <v>122.4</v>
      </c>
      <c r="T37" s="39"/>
      <c r="U37" s="23"/>
    </row>
    <row r="38" spans="5:21" ht="15" thickBot="1" x14ac:dyDescent="0.4">
      <c r="E38" s="38">
        <v>4.5</v>
      </c>
      <c r="F38" s="3" t="s">
        <v>40</v>
      </c>
      <c r="G38" s="3">
        <v>20</v>
      </c>
      <c r="H38" s="3">
        <v>5</v>
      </c>
      <c r="I38" s="3">
        <v>1.7506999999999999</v>
      </c>
      <c r="J38" s="3">
        <v>1.411</v>
      </c>
      <c r="K38" s="3">
        <v>21.17</v>
      </c>
      <c r="L38" s="3">
        <v>2.98</v>
      </c>
      <c r="M38" s="3">
        <v>3.35</v>
      </c>
      <c r="N38" s="38">
        <v>3.17</v>
      </c>
      <c r="O38" s="38">
        <v>225.2</v>
      </c>
      <c r="P38" s="21">
        <f t="shared" ref="P38" si="9">((O38-O34)/O34)*100</f>
        <v>0</v>
      </c>
      <c r="Q38" s="38">
        <v>267.14</v>
      </c>
      <c r="R38" s="21">
        <f t="shared" ref="R38" si="10">((Q38-Q34)/Q34)*100</f>
        <v>0</v>
      </c>
      <c r="S38" s="3">
        <v>123.1</v>
      </c>
      <c r="T38" s="38">
        <v>492.3</v>
      </c>
      <c r="U38" s="21">
        <f t="shared" ref="U38" si="11">((T38-T34)/T34)*100</f>
        <v>0</v>
      </c>
    </row>
    <row r="39" spans="5:21" ht="15" thickBot="1" x14ac:dyDescent="0.4">
      <c r="E39" s="37"/>
      <c r="F39" s="3" t="s">
        <v>41</v>
      </c>
      <c r="G39" s="3">
        <v>20</v>
      </c>
      <c r="H39" s="3">
        <v>6</v>
      </c>
      <c r="I39" s="17">
        <v>2.52</v>
      </c>
      <c r="J39" s="3">
        <v>1.8004</v>
      </c>
      <c r="K39" s="3">
        <v>22.95</v>
      </c>
      <c r="L39" s="3">
        <v>2.56</v>
      </c>
      <c r="M39" s="3">
        <v>2.88</v>
      </c>
      <c r="N39" s="37"/>
      <c r="O39" s="37"/>
      <c r="P39" s="22"/>
      <c r="Q39" s="37"/>
      <c r="R39" s="22"/>
      <c r="S39" s="3">
        <v>120</v>
      </c>
      <c r="T39" s="37"/>
      <c r="U39" s="22"/>
    </row>
    <row r="40" spans="5:21" ht="15" thickBot="1" x14ac:dyDescent="0.4">
      <c r="E40" s="37"/>
      <c r="F40" s="3" t="s">
        <v>42</v>
      </c>
      <c r="G40" s="3">
        <v>20</v>
      </c>
      <c r="H40" s="3">
        <v>5</v>
      </c>
      <c r="I40" s="3">
        <v>2.0346000000000002</v>
      </c>
      <c r="J40" s="3">
        <v>1.5891999999999999</v>
      </c>
      <c r="K40" s="3">
        <v>22.84</v>
      </c>
      <c r="L40" s="3">
        <v>2.91</v>
      </c>
      <c r="M40" s="3">
        <v>3.28</v>
      </c>
      <c r="N40" s="37"/>
      <c r="O40" s="37"/>
      <c r="P40" s="22"/>
      <c r="Q40" s="37"/>
      <c r="R40" s="22"/>
      <c r="S40" s="3">
        <v>126.8</v>
      </c>
      <c r="T40" s="37"/>
      <c r="U40" s="22"/>
    </row>
    <row r="41" spans="5:21" ht="15" thickBot="1" x14ac:dyDescent="0.4">
      <c r="E41" s="39"/>
      <c r="F41" s="3" t="s">
        <v>43</v>
      </c>
      <c r="G41" s="3">
        <v>20</v>
      </c>
      <c r="H41" s="3">
        <v>5</v>
      </c>
      <c r="I41" s="3">
        <v>1.8894</v>
      </c>
      <c r="J41" s="3">
        <v>1.4512</v>
      </c>
      <c r="K41" s="3">
        <v>22.1</v>
      </c>
      <c r="L41" s="3">
        <v>2.81</v>
      </c>
      <c r="M41" s="3">
        <v>3.16</v>
      </c>
      <c r="N41" s="39"/>
      <c r="O41" s="39"/>
      <c r="P41" s="23"/>
      <c r="Q41" s="39"/>
      <c r="R41" s="23"/>
      <c r="S41" s="3">
        <v>122.4</v>
      </c>
      <c r="T41" s="39"/>
      <c r="U41" s="23"/>
    </row>
    <row r="42" spans="5:21" ht="15" thickBot="1" x14ac:dyDescent="0.4">
      <c r="E42" s="38">
        <v>5</v>
      </c>
      <c r="F42" s="3" t="s">
        <v>15</v>
      </c>
      <c r="G42" s="3">
        <v>20</v>
      </c>
      <c r="H42" s="3">
        <v>5</v>
      </c>
      <c r="I42" s="3">
        <v>1.7506999999999999</v>
      </c>
      <c r="J42" s="3">
        <v>1.411</v>
      </c>
      <c r="K42" s="3">
        <v>21.17</v>
      </c>
      <c r="L42" s="3">
        <v>2.98</v>
      </c>
      <c r="M42" s="3">
        <v>3.35</v>
      </c>
      <c r="N42" s="38">
        <v>3.17</v>
      </c>
      <c r="O42" s="38">
        <v>225.2</v>
      </c>
      <c r="P42" s="21">
        <f>((O42-O22)/O22)*100</f>
        <v>-0.73172881953628888</v>
      </c>
      <c r="Q42" s="38">
        <v>267.14</v>
      </c>
      <c r="R42" s="21">
        <f>((Q42-Q38)/Q22)*100</f>
        <v>0</v>
      </c>
      <c r="S42" s="3">
        <v>123.1</v>
      </c>
      <c r="T42" s="38">
        <v>492.3</v>
      </c>
      <c r="U42" s="21">
        <f>((T42-T38)/T22)*100</f>
        <v>0</v>
      </c>
    </row>
    <row r="43" spans="5:21" ht="15" thickBot="1" x14ac:dyDescent="0.4">
      <c r="E43" s="37"/>
      <c r="F43" s="3" t="s">
        <v>16</v>
      </c>
      <c r="G43" s="3">
        <v>20</v>
      </c>
      <c r="H43" s="3">
        <v>6</v>
      </c>
      <c r="I43" s="17">
        <v>2.52</v>
      </c>
      <c r="J43" s="3">
        <v>1.8004</v>
      </c>
      <c r="K43" s="3">
        <v>22.95</v>
      </c>
      <c r="L43" s="3">
        <v>2.56</v>
      </c>
      <c r="M43" s="3">
        <v>2.88</v>
      </c>
      <c r="N43" s="37"/>
      <c r="O43" s="37"/>
      <c r="P43" s="22"/>
      <c r="Q43" s="37"/>
      <c r="R43" s="22"/>
      <c r="S43" s="3">
        <v>120</v>
      </c>
      <c r="T43" s="37"/>
      <c r="U43" s="22"/>
    </row>
    <row r="44" spans="5:21" ht="15" thickBot="1" x14ac:dyDescent="0.4">
      <c r="E44" s="37"/>
      <c r="F44" s="3" t="s">
        <v>17</v>
      </c>
      <c r="G44" s="3">
        <v>20</v>
      </c>
      <c r="H44" s="3">
        <v>5</v>
      </c>
      <c r="I44" s="3">
        <v>2.0346000000000002</v>
      </c>
      <c r="J44" s="3">
        <v>1.5891999999999999</v>
      </c>
      <c r="K44" s="3">
        <v>22.84</v>
      </c>
      <c r="L44" s="3">
        <v>2.91</v>
      </c>
      <c r="M44" s="3">
        <v>3.28</v>
      </c>
      <c r="N44" s="37"/>
      <c r="O44" s="37"/>
      <c r="P44" s="22"/>
      <c r="Q44" s="37"/>
      <c r="R44" s="22"/>
      <c r="S44" s="3">
        <v>126.8</v>
      </c>
      <c r="T44" s="37"/>
      <c r="U44" s="22"/>
    </row>
    <row r="45" spans="5:21" ht="15" thickBot="1" x14ac:dyDescent="0.4">
      <c r="E45" s="39"/>
      <c r="F45" s="3" t="s">
        <v>18</v>
      </c>
      <c r="G45" s="3">
        <v>20</v>
      </c>
      <c r="H45" s="3">
        <v>5</v>
      </c>
      <c r="I45" s="3">
        <v>1.8894</v>
      </c>
      <c r="J45" s="3">
        <v>1.4512</v>
      </c>
      <c r="K45" s="3">
        <v>22.1</v>
      </c>
      <c r="L45" s="3">
        <v>2.81</v>
      </c>
      <c r="M45" s="3">
        <v>3.16</v>
      </c>
      <c r="N45" s="39"/>
      <c r="O45" s="39"/>
      <c r="P45" s="23"/>
      <c r="Q45" s="39"/>
      <c r="R45" s="23"/>
      <c r="S45" s="3">
        <v>122.4</v>
      </c>
      <c r="T45" s="39"/>
      <c r="U45" s="23"/>
    </row>
  </sheetData>
  <mergeCells count="89">
    <mergeCell ref="T10:T13"/>
    <mergeCell ref="T8:T9"/>
    <mergeCell ref="P8:P9"/>
    <mergeCell ref="P10:P13"/>
    <mergeCell ref="K8:K9"/>
    <mergeCell ref="L8:L9"/>
    <mergeCell ref="M8:M9"/>
    <mergeCell ref="N8:N9"/>
    <mergeCell ref="O8:O9"/>
    <mergeCell ref="Q8:Q9"/>
    <mergeCell ref="S8:S9"/>
    <mergeCell ref="E10:E13"/>
    <mergeCell ref="N10:N13"/>
    <mergeCell ref="O10:O13"/>
    <mergeCell ref="Q10:Q13"/>
    <mergeCell ref="E8:E9"/>
    <mergeCell ref="F8:F9"/>
    <mergeCell ref="G8:G9"/>
    <mergeCell ref="H8:H9"/>
    <mergeCell ref="I8:I9"/>
    <mergeCell ref="J8:J9"/>
    <mergeCell ref="E18:E21"/>
    <mergeCell ref="N18:N21"/>
    <mergeCell ref="O18:O21"/>
    <mergeCell ref="Q18:Q21"/>
    <mergeCell ref="T18:T21"/>
    <mergeCell ref="E14:E17"/>
    <mergeCell ref="N14:N17"/>
    <mergeCell ref="O14:O17"/>
    <mergeCell ref="Q14:Q17"/>
    <mergeCell ref="T14:T17"/>
    <mergeCell ref="E26:E29"/>
    <mergeCell ref="N26:N29"/>
    <mergeCell ref="O26:O29"/>
    <mergeCell ref="Q26:Q29"/>
    <mergeCell ref="T26:T29"/>
    <mergeCell ref="E22:E25"/>
    <mergeCell ref="N22:N25"/>
    <mergeCell ref="O22:O25"/>
    <mergeCell ref="Q22:Q25"/>
    <mergeCell ref="T22:T25"/>
    <mergeCell ref="E34:E37"/>
    <mergeCell ref="N34:N37"/>
    <mergeCell ref="O34:O37"/>
    <mergeCell ref="Q34:Q37"/>
    <mergeCell ref="T34:T37"/>
    <mergeCell ref="E30:E33"/>
    <mergeCell ref="N30:N33"/>
    <mergeCell ref="O30:O33"/>
    <mergeCell ref="Q30:Q33"/>
    <mergeCell ref="T30:T33"/>
    <mergeCell ref="E42:E45"/>
    <mergeCell ref="N42:N45"/>
    <mergeCell ref="O42:O45"/>
    <mergeCell ref="Q42:Q45"/>
    <mergeCell ref="T42:T45"/>
    <mergeCell ref="E38:E41"/>
    <mergeCell ref="N38:N41"/>
    <mergeCell ref="O38:O41"/>
    <mergeCell ref="Q38:Q41"/>
    <mergeCell ref="T38:T41"/>
    <mergeCell ref="P38:P41"/>
    <mergeCell ref="P42:P45"/>
    <mergeCell ref="R8:R9"/>
    <mergeCell ref="U8:U9"/>
    <mergeCell ref="U10:U13"/>
    <mergeCell ref="U14:U17"/>
    <mergeCell ref="R14:R17"/>
    <mergeCell ref="R10:R13"/>
    <mergeCell ref="R18:R21"/>
    <mergeCell ref="R22:R25"/>
    <mergeCell ref="P14:P17"/>
    <mergeCell ref="P18:P21"/>
    <mergeCell ref="P22:P25"/>
    <mergeCell ref="P26:P29"/>
    <mergeCell ref="P30:P33"/>
    <mergeCell ref="P34:P37"/>
    <mergeCell ref="U22:U25"/>
    <mergeCell ref="U18:U21"/>
    <mergeCell ref="R26:R29"/>
    <mergeCell ref="U26:U29"/>
    <mergeCell ref="R30:R33"/>
    <mergeCell ref="U30:U33"/>
    <mergeCell ref="R34:R37"/>
    <mergeCell ref="U34:U37"/>
    <mergeCell ref="R38:R41"/>
    <mergeCell ref="U38:U41"/>
    <mergeCell ref="R42:R45"/>
    <mergeCell ref="U42:U4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Demand 160</vt:lpstr>
      <vt:lpstr>Figure</vt:lpstr>
      <vt:lpstr>Demand 160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2018-08-01T21:28:18Z</dcterms:modified>
</cp:coreProperties>
</file>