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FFICE\Dropbox\Mana shred folder\AutomSchadualing.DRLee paper\"/>
    </mc:Choice>
  </mc:AlternateContent>
  <bookViews>
    <workbookView xWindow="0" yWindow="0" windowWidth="14175" windowHeight="10455" tabRatio="705" activeTab="1"/>
  </bookViews>
  <sheets>
    <sheet name="Analysis" sheetId="6" r:id="rId1"/>
    <sheet name="Maximum Ratio" sheetId="16" r:id="rId2"/>
    <sheet name="ratio2.5" sheetId="14" r:id="rId3"/>
    <sheet name="ratio3" sheetId="15" r:id="rId4"/>
    <sheet name="ratio3.5" sheetId="10" r:id="rId5"/>
    <sheet name="ratio4" sheetId="3" r:id="rId6"/>
    <sheet name="ratio4.5" sheetId="8" r:id="rId7"/>
    <sheet name="ratio5" sheetId="4" r:id="rId8"/>
    <sheet name="passengers info" sheetId="5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" i="14" l="1"/>
  <c r="B4" i="6" l="1"/>
  <c r="M19" i="10" l="1"/>
  <c r="M19" i="14"/>
  <c r="M19" i="4"/>
  <c r="M19" i="8"/>
  <c r="M19" i="3"/>
  <c r="M19" i="15"/>
  <c r="J20" i="14" l="1"/>
  <c r="I20" i="14"/>
  <c r="H20" i="14"/>
  <c r="G20" i="14"/>
  <c r="B3" i="6" s="1"/>
  <c r="F20" i="14"/>
  <c r="E20" i="14"/>
  <c r="D20" i="14"/>
  <c r="K19" i="14"/>
  <c r="C19" i="14"/>
  <c r="M18" i="14"/>
  <c r="K18" i="14"/>
  <c r="C18" i="14"/>
  <c r="M17" i="14"/>
  <c r="K17" i="14"/>
  <c r="C17" i="14"/>
  <c r="M16" i="14"/>
  <c r="K16" i="14"/>
  <c r="C16" i="14"/>
  <c r="M15" i="14"/>
  <c r="K15" i="14"/>
  <c r="C15" i="14"/>
  <c r="M14" i="14"/>
  <c r="K14" i="14"/>
  <c r="C14" i="14"/>
  <c r="M13" i="14"/>
  <c r="K13" i="14"/>
  <c r="C13" i="14"/>
  <c r="M12" i="14"/>
  <c r="K12" i="14"/>
  <c r="C12" i="14"/>
  <c r="M11" i="14"/>
  <c r="K11" i="14"/>
  <c r="C11" i="14"/>
  <c r="M10" i="14"/>
  <c r="K10" i="14"/>
  <c r="C10" i="14"/>
  <c r="M9" i="14"/>
  <c r="K9" i="14"/>
  <c r="C9" i="14"/>
  <c r="M8" i="14"/>
  <c r="K8" i="14"/>
  <c r="C8" i="14"/>
  <c r="M7" i="14"/>
  <c r="K7" i="14"/>
  <c r="C7" i="14"/>
  <c r="M6" i="14"/>
  <c r="K6" i="14"/>
  <c r="C6" i="14"/>
  <c r="K5" i="14"/>
  <c r="C5" i="14"/>
  <c r="M4" i="14"/>
  <c r="K4" i="14"/>
  <c r="C4" i="14"/>
  <c r="J20" i="15"/>
  <c r="I20" i="15"/>
  <c r="H20" i="15"/>
  <c r="G20" i="15"/>
  <c r="F20" i="15"/>
  <c r="E20" i="15"/>
  <c r="D20" i="15"/>
  <c r="K19" i="15"/>
  <c r="C19" i="15"/>
  <c r="M18" i="15"/>
  <c r="K18" i="15"/>
  <c r="C18" i="15"/>
  <c r="M17" i="15"/>
  <c r="K17" i="15"/>
  <c r="C17" i="15"/>
  <c r="M16" i="15"/>
  <c r="K16" i="15"/>
  <c r="C16" i="15"/>
  <c r="M15" i="15"/>
  <c r="K15" i="15"/>
  <c r="C15" i="15"/>
  <c r="M14" i="15"/>
  <c r="K14" i="15"/>
  <c r="C14" i="15"/>
  <c r="M13" i="15"/>
  <c r="K13" i="15"/>
  <c r="C13" i="15"/>
  <c r="M12" i="15"/>
  <c r="K12" i="15"/>
  <c r="C12" i="15"/>
  <c r="M11" i="15"/>
  <c r="K11" i="15"/>
  <c r="C11" i="15"/>
  <c r="M10" i="15"/>
  <c r="K10" i="15"/>
  <c r="C10" i="15"/>
  <c r="M9" i="15"/>
  <c r="K9" i="15"/>
  <c r="C9" i="15"/>
  <c r="M8" i="15"/>
  <c r="K8" i="15"/>
  <c r="C8" i="15"/>
  <c r="M7" i="15"/>
  <c r="K7" i="15"/>
  <c r="C7" i="15"/>
  <c r="M6" i="15"/>
  <c r="K6" i="15"/>
  <c r="C6" i="15"/>
  <c r="M5" i="15"/>
  <c r="K5" i="15"/>
  <c r="C5" i="15"/>
  <c r="M4" i="15"/>
  <c r="K4" i="15"/>
  <c r="C4" i="15"/>
  <c r="C20" i="15" s="1"/>
  <c r="J20" i="10"/>
  <c r="I20" i="10"/>
  <c r="H20" i="10"/>
  <c r="G20" i="10"/>
  <c r="B5" i="6" s="1"/>
  <c r="F20" i="10"/>
  <c r="E20" i="10"/>
  <c r="D20" i="10"/>
  <c r="K19" i="10"/>
  <c r="C19" i="10"/>
  <c r="M18" i="10"/>
  <c r="K18" i="10"/>
  <c r="C18" i="10"/>
  <c r="M17" i="10"/>
  <c r="K17" i="10"/>
  <c r="C17" i="10"/>
  <c r="M16" i="10"/>
  <c r="K16" i="10"/>
  <c r="C16" i="10"/>
  <c r="M15" i="10"/>
  <c r="K15" i="10"/>
  <c r="C15" i="10"/>
  <c r="M14" i="10"/>
  <c r="K14" i="10"/>
  <c r="C14" i="10"/>
  <c r="M13" i="10"/>
  <c r="K13" i="10"/>
  <c r="C13" i="10"/>
  <c r="M12" i="10"/>
  <c r="K12" i="10"/>
  <c r="C12" i="10"/>
  <c r="M11" i="10"/>
  <c r="K11" i="10"/>
  <c r="C11" i="10"/>
  <c r="M10" i="10"/>
  <c r="K10" i="10"/>
  <c r="C10" i="10"/>
  <c r="M9" i="10"/>
  <c r="K9" i="10"/>
  <c r="C9" i="10"/>
  <c r="M8" i="10"/>
  <c r="K8" i="10"/>
  <c r="C8" i="10"/>
  <c r="M7" i="10"/>
  <c r="K7" i="10"/>
  <c r="C7" i="10"/>
  <c r="M6" i="10"/>
  <c r="K6" i="10"/>
  <c r="C6" i="10"/>
  <c r="M5" i="10"/>
  <c r="K5" i="10"/>
  <c r="C5" i="10"/>
  <c r="M4" i="10"/>
  <c r="K4" i="10"/>
  <c r="C4" i="10"/>
  <c r="J20" i="3"/>
  <c r="I20" i="3"/>
  <c r="H20" i="3"/>
  <c r="G20" i="3"/>
  <c r="B6" i="6" s="1"/>
  <c r="F20" i="3"/>
  <c r="E20" i="3"/>
  <c r="D20" i="3"/>
  <c r="K19" i="3"/>
  <c r="C19" i="3"/>
  <c r="M18" i="3"/>
  <c r="K18" i="3"/>
  <c r="C18" i="3"/>
  <c r="M17" i="3"/>
  <c r="K17" i="3"/>
  <c r="C17" i="3"/>
  <c r="M16" i="3"/>
  <c r="K16" i="3"/>
  <c r="C16" i="3"/>
  <c r="M15" i="3"/>
  <c r="K15" i="3"/>
  <c r="C15" i="3"/>
  <c r="M14" i="3"/>
  <c r="K14" i="3"/>
  <c r="C14" i="3"/>
  <c r="M13" i="3"/>
  <c r="K13" i="3"/>
  <c r="C13" i="3"/>
  <c r="M12" i="3"/>
  <c r="K12" i="3"/>
  <c r="C12" i="3"/>
  <c r="M11" i="3"/>
  <c r="K11" i="3"/>
  <c r="C11" i="3"/>
  <c r="M10" i="3"/>
  <c r="K10" i="3"/>
  <c r="C10" i="3"/>
  <c r="M9" i="3"/>
  <c r="K9" i="3"/>
  <c r="C9" i="3"/>
  <c r="M8" i="3"/>
  <c r="K8" i="3"/>
  <c r="C8" i="3"/>
  <c r="M7" i="3"/>
  <c r="K7" i="3"/>
  <c r="C7" i="3"/>
  <c r="M6" i="3"/>
  <c r="K6" i="3"/>
  <c r="C6" i="3"/>
  <c r="M5" i="3"/>
  <c r="K5" i="3"/>
  <c r="C5" i="3"/>
  <c r="M4" i="3"/>
  <c r="K4" i="3"/>
  <c r="C4" i="3"/>
  <c r="J20" i="8"/>
  <c r="I20" i="8"/>
  <c r="H20" i="8"/>
  <c r="G20" i="8"/>
  <c r="B7" i="6" s="1"/>
  <c r="F20" i="8"/>
  <c r="E20" i="8"/>
  <c r="D20" i="8"/>
  <c r="K19" i="8"/>
  <c r="C19" i="8"/>
  <c r="M18" i="8"/>
  <c r="K18" i="8"/>
  <c r="C18" i="8"/>
  <c r="M17" i="8"/>
  <c r="K17" i="8"/>
  <c r="C17" i="8"/>
  <c r="M16" i="8"/>
  <c r="K16" i="8"/>
  <c r="C16" i="8"/>
  <c r="M15" i="8"/>
  <c r="K15" i="8"/>
  <c r="C15" i="8"/>
  <c r="M14" i="8"/>
  <c r="K14" i="8"/>
  <c r="C14" i="8"/>
  <c r="M13" i="8"/>
  <c r="K13" i="8"/>
  <c r="C13" i="8"/>
  <c r="M12" i="8"/>
  <c r="K12" i="8"/>
  <c r="C12" i="8"/>
  <c r="M11" i="8"/>
  <c r="K11" i="8"/>
  <c r="C11" i="8"/>
  <c r="M10" i="8"/>
  <c r="K10" i="8"/>
  <c r="C10" i="8"/>
  <c r="M9" i="8"/>
  <c r="K9" i="8"/>
  <c r="C9" i="8"/>
  <c r="M8" i="8"/>
  <c r="K8" i="8"/>
  <c r="C8" i="8"/>
  <c r="M7" i="8"/>
  <c r="K7" i="8"/>
  <c r="C7" i="8"/>
  <c r="M6" i="8"/>
  <c r="K6" i="8"/>
  <c r="C6" i="8"/>
  <c r="M5" i="8"/>
  <c r="K5" i="8"/>
  <c r="C5" i="8"/>
  <c r="M4" i="8"/>
  <c r="K4" i="8"/>
  <c r="C4" i="8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4" i="4"/>
  <c r="J20" i="4"/>
  <c r="I20" i="4"/>
  <c r="H20" i="4"/>
  <c r="G20" i="4"/>
  <c r="B8" i="6" s="1"/>
  <c r="F20" i="4"/>
  <c r="E20" i="4"/>
  <c r="D20" i="4"/>
  <c r="K19" i="4"/>
  <c r="C19" i="4"/>
  <c r="K18" i="4"/>
  <c r="C18" i="4"/>
  <c r="K17" i="4"/>
  <c r="C17" i="4"/>
  <c r="K16" i="4"/>
  <c r="C16" i="4"/>
  <c r="K15" i="4"/>
  <c r="C15" i="4"/>
  <c r="K14" i="4"/>
  <c r="C14" i="4"/>
  <c r="K13" i="4"/>
  <c r="C13" i="4"/>
  <c r="K12" i="4"/>
  <c r="C12" i="4"/>
  <c r="K11" i="4"/>
  <c r="C11" i="4"/>
  <c r="K10" i="4"/>
  <c r="C10" i="4"/>
  <c r="K9" i="4"/>
  <c r="C9" i="4"/>
  <c r="K8" i="4"/>
  <c r="C8" i="4"/>
  <c r="K7" i="4"/>
  <c r="C7" i="4"/>
  <c r="K6" i="4"/>
  <c r="C6" i="4"/>
  <c r="K5" i="4"/>
  <c r="C5" i="4"/>
  <c r="K4" i="4"/>
  <c r="C4" i="4"/>
  <c r="F8" i="6"/>
  <c r="F7" i="6"/>
  <c r="F6" i="6"/>
  <c r="F5" i="6"/>
  <c r="F4" i="6"/>
  <c r="F3" i="6"/>
  <c r="C20" i="3" l="1"/>
  <c r="L12" i="14"/>
  <c r="N16" i="14"/>
  <c r="L16" i="4"/>
  <c r="D3" i="6"/>
  <c r="C3" i="6" s="1"/>
  <c r="C12" i="6"/>
  <c r="E12" i="6" s="1"/>
  <c r="E3" i="6"/>
  <c r="B12" i="6"/>
  <c r="D12" i="6" s="1"/>
  <c r="L8" i="4"/>
  <c r="L12" i="10"/>
  <c r="D4" i="6"/>
  <c r="C4" i="6" s="1"/>
  <c r="C13" i="6"/>
  <c r="E13" i="6" s="1"/>
  <c r="D5" i="6"/>
  <c r="C5" i="6" s="1"/>
  <c r="C14" i="6"/>
  <c r="E14" i="6" s="1"/>
  <c r="E5" i="6"/>
  <c r="B14" i="6"/>
  <c r="D14" i="6" s="1"/>
  <c r="D6" i="6"/>
  <c r="C6" i="6" s="1"/>
  <c r="C15" i="6"/>
  <c r="E15" i="6" s="1"/>
  <c r="E6" i="6"/>
  <c r="B15" i="6"/>
  <c r="D15" i="6" s="1"/>
  <c r="D7" i="6"/>
  <c r="C7" i="6" s="1"/>
  <c r="C16" i="6"/>
  <c r="E16" i="6" s="1"/>
  <c r="E7" i="6"/>
  <c r="B16" i="6"/>
  <c r="D16" i="6" s="1"/>
  <c r="E8" i="6"/>
  <c r="B17" i="6"/>
  <c r="D17" i="6" s="1"/>
  <c r="D8" i="6"/>
  <c r="C8" i="6" s="1"/>
  <c r="C17" i="6"/>
  <c r="E17" i="6" s="1"/>
  <c r="E4" i="6"/>
  <c r="B13" i="6"/>
  <c r="D13" i="6" s="1"/>
  <c r="C20" i="4"/>
  <c r="C20" i="8"/>
  <c r="L16" i="3"/>
  <c r="C20" i="10"/>
  <c r="N8" i="15"/>
  <c r="N12" i="15"/>
  <c r="N16" i="15"/>
  <c r="C20" i="14"/>
  <c r="L16" i="14"/>
  <c r="N12" i="14"/>
  <c r="N16" i="4"/>
  <c r="L16" i="8"/>
  <c r="N16" i="8"/>
  <c r="N16" i="3"/>
  <c r="L16" i="10"/>
  <c r="N16" i="10"/>
  <c r="L16" i="15"/>
  <c r="L12" i="15"/>
  <c r="N12" i="10"/>
  <c r="L12" i="3"/>
  <c r="N12" i="3"/>
  <c r="N12" i="4"/>
  <c r="L12" i="4"/>
  <c r="L12" i="8"/>
  <c r="N12" i="8"/>
  <c r="L8" i="3"/>
  <c r="N8" i="4"/>
  <c r="L8" i="8"/>
  <c r="N8" i="8"/>
  <c r="N8" i="3"/>
  <c r="L8" i="10"/>
  <c r="L8" i="15"/>
  <c r="N8" i="10"/>
  <c r="L8" i="14"/>
  <c r="N8" i="14"/>
  <c r="N4" i="4"/>
  <c r="M20" i="4"/>
  <c r="L4" i="8"/>
  <c r="M20" i="8"/>
  <c r="N4" i="8"/>
  <c r="L4" i="3"/>
  <c r="M20" i="3"/>
  <c r="N4" i="3"/>
  <c r="M20" i="10"/>
  <c r="L4" i="10"/>
  <c r="N4" i="10"/>
  <c r="L4" i="15"/>
  <c r="M20" i="15"/>
  <c r="N4" i="15"/>
  <c r="M20" i="14"/>
  <c r="N4" i="14"/>
  <c r="L4" i="14"/>
  <c r="L4" i="4"/>
  <c r="F12" i="6" l="1"/>
  <c r="F14" i="6"/>
  <c r="F17" i="6"/>
  <c r="L20" i="4"/>
  <c r="G8" i="6" s="1"/>
  <c r="H8" i="6" s="1"/>
  <c r="F13" i="6"/>
  <c r="F15" i="6"/>
  <c r="F16" i="6"/>
  <c r="N20" i="15"/>
  <c r="I4" i="6" s="1"/>
  <c r="L20" i="10"/>
  <c r="G5" i="6" s="1"/>
  <c r="H5" i="6" s="1"/>
  <c r="L20" i="8"/>
  <c r="G7" i="6" s="1"/>
  <c r="H7" i="6" s="1"/>
  <c r="N20" i="14"/>
  <c r="I3" i="6" s="1"/>
  <c r="L20" i="14"/>
  <c r="G3" i="6" s="1"/>
  <c r="H3" i="6" s="1"/>
  <c r="N20" i="8"/>
  <c r="I7" i="6" s="1"/>
  <c r="N20" i="10"/>
  <c r="I5" i="6" s="1"/>
  <c r="L20" i="3"/>
  <c r="G6" i="6" s="1"/>
  <c r="H6" i="6" s="1"/>
  <c r="L20" i="15"/>
  <c r="G4" i="6" s="1"/>
  <c r="H4" i="6" s="1"/>
  <c r="N20" i="4"/>
  <c r="I8" i="6" s="1"/>
  <c r="N20" i="3"/>
  <c r="I6" i="6" s="1"/>
  <c r="J5" i="5" l="1"/>
  <c r="J4" i="5" l="1"/>
  <c r="J6" i="5"/>
  <c r="J7" i="5" s="1"/>
  <c r="J3" i="5" l="1"/>
</calcChain>
</file>

<file path=xl/sharedStrings.xml><?xml version="1.0" encoding="utf-8"?>
<sst xmlns="http://schemas.openxmlformats.org/spreadsheetml/2006/main" count="467" uniqueCount="140">
  <si>
    <t>Train</t>
  </si>
  <si>
    <t>Station</t>
  </si>
  <si>
    <t>Alighting Passengers</t>
  </si>
  <si>
    <t>Total Passengers</t>
  </si>
  <si>
    <t>Available Buses</t>
  </si>
  <si>
    <t>Used Buses</t>
  </si>
  <si>
    <t>#1</t>
  </si>
  <si>
    <t>#2</t>
  </si>
  <si>
    <t>#3</t>
  </si>
  <si>
    <t>#4</t>
  </si>
  <si>
    <t>Total</t>
  </si>
  <si>
    <t>Average passenger distance travelled to each station (Km)</t>
  </si>
  <si>
    <t>Total passenger average distance travelled (Km)</t>
  </si>
  <si>
    <t>Boarding Passengers</t>
  </si>
  <si>
    <t>Relocation Buses</t>
  </si>
  <si>
    <t xml:space="preserve"> (+,-)</t>
  </si>
  <si>
    <t>Vehicle travelled Distance (Km)</t>
  </si>
  <si>
    <t>Passengers status in stations</t>
  </si>
  <si>
    <t>Station 1</t>
  </si>
  <si>
    <t>Station 2</t>
  </si>
  <si>
    <t>Station 3</t>
  </si>
  <si>
    <t>Station 4</t>
  </si>
  <si>
    <t>Average total direct distance (Km)</t>
  </si>
  <si>
    <r>
      <t>(B/L)</t>
    </r>
    <r>
      <rPr>
        <sz val="8"/>
        <color theme="1"/>
        <rFont val="Times New Roman"/>
        <family val="1"/>
      </rPr>
      <t> </t>
    </r>
  </si>
  <si>
    <t>(B/L)</t>
  </si>
  <si>
    <t>Average direct  distance (Km)</t>
  </si>
  <si>
    <t>Train 1</t>
  </si>
  <si>
    <t>Train 2</t>
  </si>
  <si>
    <t>Train 3</t>
  </si>
  <si>
    <t>Train 4</t>
  </si>
  <si>
    <t>Average passenger total direct distance (Km)</t>
  </si>
  <si>
    <r>
      <t> </t>
    </r>
    <r>
      <rPr>
        <sz val="10"/>
        <color theme="1"/>
        <rFont val="Times New Roman"/>
        <family val="1"/>
      </rPr>
      <t>Boarding/Alighting (prs)</t>
    </r>
  </si>
  <si>
    <t>Models</t>
  </si>
  <si>
    <t>Total used buses</t>
  </si>
  <si>
    <t>Average vehicles travelled distance (Km) </t>
  </si>
  <si>
    <t>Total vehicles travelled distance (Km)</t>
  </si>
  <si>
    <t>Average passengers total travel time (h)</t>
  </si>
  <si>
    <t xml:space="preserve">Circuity of passenger travels due to feeder bus routings </t>
  </si>
  <si>
    <t>With ratio of 3</t>
  </si>
  <si>
    <t>With ratio of 4</t>
  </si>
  <si>
    <t>With ratio of 5</t>
  </si>
  <si>
    <t>With ratio of 4.5</t>
  </si>
  <si>
    <t>cost</t>
  </si>
  <si>
    <t>total cost</t>
  </si>
  <si>
    <t>With ratio of 3.5</t>
  </si>
  <si>
    <t>With ratio of 2.5</t>
  </si>
  <si>
    <t>Total Cost</t>
  </si>
  <si>
    <t>17+23</t>
  </si>
  <si>
    <t>19+21</t>
  </si>
  <si>
    <t>21+19</t>
  </si>
  <si>
    <t>18+22</t>
  </si>
  <si>
    <t>13+7</t>
  </si>
  <si>
    <t>31+29</t>
  </si>
  <si>
    <t>32+18</t>
  </si>
  <si>
    <t>12+18</t>
  </si>
  <si>
    <t>22+18</t>
  </si>
  <si>
    <t>Average direct distance (Km)</t>
  </si>
  <si>
    <t>Total Passenger travel time (hour)</t>
  </si>
  <si>
    <t>24+21</t>
  </si>
  <si>
    <t>11+14</t>
  </si>
  <si>
    <t>16+14</t>
  </si>
  <si>
    <t>revised time value 20</t>
  </si>
  <si>
    <t>Revised Time value 20</t>
  </si>
  <si>
    <t>Total vehicle travel distance (km)</t>
  </si>
  <si>
    <t>Total passenger travel time (h)</t>
  </si>
  <si>
    <t>Total passenger travel Cost($)</t>
  </si>
  <si>
    <t>Total vehicle operation cost ($)</t>
  </si>
  <si>
    <t>Total Cost ($)</t>
  </si>
  <si>
    <t>ratio 2.5</t>
  </si>
  <si>
    <t>ratio3</t>
  </si>
  <si>
    <t>ratio 3.5</t>
  </si>
  <si>
    <t>ratio 4</t>
  </si>
  <si>
    <t>ratio 4.5</t>
  </si>
  <si>
    <t>ratio 5</t>
  </si>
  <si>
    <t>Time Window  1</t>
  </si>
  <si>
    <t>Time Window  2</t>
  </si>
  <si>
    <t>Time Window   3</t>
  </si>
  <si>
    <t>Time Window   4</t>
  </si>
  <si>
    <t>passengers in vehicle travel time/direct travel time</t>
  </si>
  <si>
    <t>p 1</t>
  </si>
  <si>
    <t>p 2</t>
  </si>
  <si>
    <t>p 3</t>
  </si>
  <si>
    <t>p 4</t>
  </si>
  <si>
    <t>p 5</t>
  </si>
  <si>
    <t>p 6</t>
  </si>
  <si>
    <t>p 7</t>
  </si>
  <si>
    <t>p 8</t>
  </si>
  <si>
    <t>p 9</t>
  </si>
  <si>
    <t>p 10</t>
  </si>
  <si>
    <t>p 11</t>
  </si>
  <si>
    <t>p 12</t>
  </si>
  <si>
    <t>p 13</t>
  </si>
  <si>
    <t>p 14</t>
  </si>
  <si>
    <t>p 15</t>
  </si>
  <si>
    <t>p 16</t>
  </si>
  <si>
    <t>p 17</t>
  </si>
  <si>
    <t>p 18</t>
  </si>
  <si>
    <t>p 19</t>
  </si>
  <si>
    <t>p 20</t>
  </si>
  <si>
    <t>p 21</t>
  </si>
  <si>
    <t>p 22</t>
  </si>
  <si>
    <t>p 23</t>
  </si>
  <si>
    <t>p 24</t>
  </si>
  <si>
    <t>p 25</t>
  </si>
  <si>
    <t>p 26</t>
  </si>
  <si>
    <t>p 27</t>
  </si>
  <si>
    <t>p 28</t>
  </si>
  <si>
    <t>p 29</t>
  </si>
  <si>
    <t>p 30</t>
  </si>
  <si>
    <t>p 31</t>
  </si>
  <si>
    <t>p 32</t>
  </si>
  <si>
    <t>p 33</t>
  </si>
  <si>
    <t>p 34</t>
  </si>
  <si>
    <t>p 35</t>
  </si>
  <si>
    <t>p 36</t>
  </si>
  <si>
    <t>p 37</t>
  </si>
  <si>
    <t>p 38</t>
  </si>
  <si>
    <t>p 39</t>
  </si>
  <si>
    <t>p 40</t>
  </si>
  <si>
    <t>p 41</t>
  </si>
  <si>
    <t>p 42</t>
  </si>
  <si>
    <t>p 43</t>
  </si>
  <si>
    <t>p 44</t>
  </si>
  <si>
    <t>p 45</t>
  </si>
  <si>
    <t>p 46</t>
  </si>
  <si>
    <t>p 47</t>
  </si>
  <si>
    <t>p 48</t>
  </si>
  <si>
    <t>p 49</t>
  </si>
  <si>
    <t>p 50</t>
  </si>
  <si>
    <t>p 51</t>
  </si>
  <si>
    <t>p 52</t>
  </si>
  <si>
    <t>p 53</t>
  </si>
  <si>
    <t>p 54</t>
  </si>
  <si>
    <t>p 55</t>
  </si>
  <si>
    <t>p 56</t>
  </si>
  <si>
    <t>p 57</t>
  </si>
  <si>
    <t>p 58</t>
  </si>
  <si>
    <t>p 59</t>
  </si>
  <si>
    <t>p 60</t>
  </si>
  <si>
    <t>ratio for passenger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</si>
</sst>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sz val="8"/>
      <color rgb="FF000000"/>
      <name val="Times New Roman"/>
      <family val="1"/>
    </font>
    <font>
      <sz val="10"/>
      <color rgb="FF000000"/>
      <name val="Times New Roman"/>
      <family val="1"/>
    </font>
    <font>
      <u/>
      <sz val="8"/>
      <color rgb="FFFF0000"/>
      <name val="Times New Roman"/>
      <family val="1"/>
    </font>
    <font>
      <sz val="8"/>
      <name val="Times New Roman"/>
      <family val="1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FFFFFF"/>
      </right>
      <top style="medium">
        <color indexed="64"/>
      </top>
      <bottom style="medium">
        <color indexed="64"/>
      </bottom>
      <diagonal/>
    </border>
    <border>
      <left style="medium">
        <color rgb="FFFFFFFF"/>
      </left>
      <right/>
      <top style="medium">
        <color indexed="64"/>
      </top>
      <bottom style="medium">
        <color indexed="64"/>
      </bottom>
      <diagonal/>
    </border>
    <border>
      <left style="medium">
        <color rgb="FFFFFFFF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2" fillId="0" borderId="5" xfId="0" applyFont="1" applyBorder="1" applyAlignment="1">
      <alignment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2" fontId="3" fillId="0" borderId="9" xfId="0" applyNumberFormat="1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3" fillId="0" borderId="11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3" fillId="0" borderId="9" xfId="0" applyFont="1" applyFill="1" applyBorder="1" applyAlignment="1">
      <alignment horizontal="center" vertical="center" wrapText="1"/>
    </xf>
    <xf numFmtId="2" fontId="3" fillId="0" borderId="9" xfId="0" applyNumberFormat="1" applyFont="1" applyFill="1" applyBorder="1" applyAlignment="1">
      <alignment horizontal="center" vertical="center" wrapText="1"/>
    </xf>
    <xf numFmtId="2" fontId="3" fillId="0" borderId="11" xfId="0" applyNumberFormat="1" applyFont="1" applyFill="1" applyBorder="1" applyAlignment="1">
      <alignment horizontal="center" vertical="center" wrapText="1"/>
    </xf>
    <xf numFmtId="1" fontId="3" fillId="0" borderId="9" xfId="0" applyNumberFormat="1" applyFont="1" applyFill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0" fontId="2" fillId="0" borderId="7" xfId="0" applyFont="1" applyFill="1" applyBorder="1" applyAlignment="1">
      <alignment vertical="center" wrapText="1"/>
    </xf>
    <xf numFmtId="2" fontId="3" fillId="0" borderId="11" xfId="0" applyNumberFormat="1" applyFont="1" applyFill="1" applyBorder="1" applyAlignment="1">
      <alignment horizontal="center" vertical="center" wrapText="1"/>
    </xf>
    <xf numFmtId="2" fontId="2" fillId="0" borderId="8" xfId="0" applyNumberFormat="1" applyFont="1" applyBorder="1" applyAlignment="1">
      <alignment vertical="center" wrapText="1"/>
    </xf>
    <xf numFmtId="2" fontId="2" fillId="0" borderId="5" xfId="0" applyNumberFormat="1" applyFont="1" applyBorder="1" applyAlignment="1">
      <alignment vertical="center" wrapText="1"/>
    </xf>
    <xf numFmtId="0" fontId="2" fillId="2" borderId="8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3" fillId="0" borderId="11" xfId="0" applyNumberFormat="1" applyFont="1" applyFill="1" applyBorder="1" applyAlignment="1">
      <alignment horizontal="center" vertical="center" wrapText="1"/>
    </xf>
    <xf numFmtId="2" fontId="6" fillId="0" borderId="1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6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2" fontId="3" fillId="0" borderId="13" xfId="0" applyNumberFormat="1" applyFont="1" applyBorder="1" applyAlignment="1">
      <alignment horizontal="center" vertical="center" wrapText="1"/>
    </xf>
    <xf numFmtId="2" fontId="3" fillId="0" borderId="15" xfId="0" applyNumberFormat="1" applyFont="1" applyBorder="1" applyAlignment="1">
      <alignment horizontal="center" vertical="center" wrapText="1"/>
    </xf>
    <xf numFmtId="2" fontId="3" fillId="0" borderId="1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2" fontId="3" fillId="0" borderId="12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2" fontId="3" fillId="0" borderId="10" xfId="0" applyNumberFormat="1" applyFont="1" applyFill="1" applyBorder="1" applyAlignment="1">
      <alignment horizontal="center" vertical="center" wrapText="1"/>
    </xf>
    <xf numFmtId="2" fontId="3" fillId="0" borderId="12" xfId="0" applyNumberFormat="1" applyFont="1" applyFill="1" applyBorder="1" applyAlignment="1">
      <alignment horizontal="center" vertical="center" wrapText="1"/>
    </xf>
    <xf numFmtId="2" fontId="3" fillId="0" borderId="11" xfId="0" applyNumberFormat="1" applyFont="1" applyFill="1" applyBorder="1" applyAlignment="1">
      <alignment horizontal="center" vertical="center" wrapText="1"/>
    </xf>
    <xf numFmtId="165" fontId="0" fillId="0" borderId="22" xfId="0" applyNumberFormat="1" applyFill="1" applyBorder="1" applyAlignment="1">
      <alignment horizontal="center" vertical="center"/>
    </xf>
    <xf numFmtId="165" fontId="0" fillId="0" borderId="22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165" fontId="0" fillId="0" borderId="21" xfId="0" applyNumberFormat="1" applyBorder="1" applyAlignment="1">
      <alignment horizontal="center" vertical="center"/>
    </xf>
    <xf numFmtId="165" fontId="0" fillId="0" borderId="25" xfId="0" applyNumberFormat="1" applyBorder="1" applyAlignment="1">
      <alignment horizontal="center" vertical="center"/>
    </xf>
    <xf numFmtId="165" fontId="0" fillId="0" borderId="0" xfId="0" applyNumberFormat="1" applyFont="1" applyBorder="1" applyAlignment="1">
      <alignment horizontal="center" vertical="center"/>
    </xf>
    <xf numFmtId="165" fontId="0" fillId="0" borderId="23" xfId="0" applyNumberFormat="1" applyBorder="1" applyAlignment="1">
      <alignment horizontal="center" vertical="center"/>
    </xf>
    <xf numFmtId="165" fontId="0" fillId="0" borderId="28" xfId="0" applyNumberFormat="1" applyBorder="1" applyAlignment="1">
      <alignment horizontal="center" vertical="center"/>
    </xf>
    <xf numFmtId="165" fontId="0" fillId="2" borderId="22" xfId="0" applyNumberFormat="1" applyFill="1" applyBorder="1" applyAlignment="1">
      <alignment horizontal="center" vertical="center"/>
    </xf>
    <xf numFmtId="165" fontId="0" fillId="0" borderId="20" xfId="0" applyNumberFormat="1" applyBorder="1" applyAlignment="1">
      <alignment horizontal="center" vertical="center"/>
    </xf>
    <xf numFmtId="165" fontId="0" fillId="2" borderId="0" xfId="0" applyNumberFormat="1" applyFill="1" applyAlignment="1">
      <alignment horizontal="left" vertical="center"/>
    </xf>
    <xf numFmtId="165" fontId="7" fillId="2" borderId="0" xfId="0" applyNumberFormat="1" applyFont="1" applyFill="1" applyAlignment="1">
      <alignment horizontal="left" vertical="center"/>
    </xf>
    <xf numFmtId="165" fontId="0" fillId="2" borderId="0" xfId="0" applyNumberFormat="1" applyFill="1" applyAlignment="1">
      <alignment horizontal="center" vertical="center"/>
    </xf>
    <xf numFmtId="165" fontId="0" fillId="0" borderId="24" xfId="0" applyNumberFormat="1" applyBorder="1" applyAlignment="1">
      <alignment horizontal="center" vertical="center"/>
    </xf>
    <xf numFmtId="165" fontId="0" fillId="0" borderId="26" xfId="0" applyNumberFormat="1" applyBorder="1" applyAlignment="1">
      <alignment horizontal="center" vertical="center"/>
    </xf>
    <xf numFmtId="165" fontId="0" fillId="0" borderId="27" xfId="0" applyNumberFormat="1" applyBorder="1" applyAlignment="1">
      <alignment horizontal="center" vertical="center"/>
    </xf>
    <xf numFmtId="165" fontId="0" fillId="0" borderId="17" xfId="0" applyNumberFormat="1" applyFill="1" applyBorder="1" applyAlignment="1">
      <alignment horizontal="center" vertical="center"/>
    </xf>
    <xf numFmtId="165" fontId="0" fillId="0" borderId="19" xfId="0" applyNumberFormat="1" applyFill="1" applyBorder="1" applyAlignment="1">
      <alignment horizontal="center" vertical="center"/>
    </xf>
    <xf numFmtId="165" fontId="0" fillId="0" borderId="18" xfId="0" applyNumberFormat="1" applyFill="1" applyBorder="1" applyAlignment="1">
      <alignment horizontal="center" vertical="center"/>
    </xf>
    <xf numFmtId="165" fontId="0" fillId="0" borderId="20" xfId="0" applyNumberFormat="1" applyFill="1" applyBorder="1" applyAlignment="1">
      <alignment horizontal="center" vertical="center"/>
    </xf>
    <xf numFmtId="165" fontId="0" fillId="0" borderId="0" xfId="0" applyNumberFormat="1" applyFill="1" applyBorder="1" applyAlignment="1">
      <alignment horizontal="center" vertical="center"/>
    </xf>
    <xf numFmtId="165" fontId="0" fillId="0" borderId="24" xfId="0" applyNumberFormat="1" applyFill="1" applyBorder="1" applyAlignment="1">
      <alignment horizontal="center" vertical="center"/>
    </xf>
    <xf numFmtId="165" fontId="0" fillId="0" borderId="26" xfId="0" applyNumberFormat="1" applyFill="1" applyBorder="1" applyAlignment="1">
      <alignment horizontal="center" vertical="center"/>
    </xf>
    <xf numFmtId="165" fontId="0" fillId="0" borderId="27" xfId="0" applyNumberFormat="1" applyFill="1" applyBorder="1" applyAlignment="1">
      <alignment horizontal="center" vertical="center"/>
    </xf>
    <xf numFmtId="165" fontId="0" fillId="0" borderId="21" xfId="0" applyNumberFormat="1" applyFill="1" applyBorder="1" applyAlignment="1">
      <alignment horizontal="center" vertical="center"/>
    </xf>
    <xf numFmtId="165" fontId="0" fillId="0" borderId="24" xfId="0" applyNumberFormat="1" applyFont="1" applyFill="1" applyBorder="1" applyAlignment="1">
      <alignment horizontal="center" vertical="center"/>
    </xf>
    <xf numFmtId="165" fontId="0" fillId="0" borderId="26" xfId="0" applyNumberFormat="1" applyFont="1" applyFill="1" applyBorder="1" applyAlignment="1">
      <alignment horizontal="center" vertical="center"/>
    </xf>
    <xf numFmtId="165" fontId="0" fillId="0" borderId="27" xfId="0" applyNumberFormat="1" applyFont="1" applyFill="1" applyBorder="1" applyAlignment="1">
      <alignment horizontal="center" vertical="center"/>
    </xf>
    <xf numFmtId="165" fontId="0" fillId="2" borderId="0" xfId="0" applyNumberFormat="1" applyFont="1" applyFill="1" applyAlignment="1">
      <alignment horizontal="left" vertical="center"/>
    </xf>
    <xf numFmtId="165" fontId="0" fillId="2" borderId="22" xfId="0" applyNumberFormat="1" applyFill="1" applyBorder="1" applyAlignment="1">
      <alignment horizontal="left" vertical="center"/>
    </xf>
    <xf numFmtId="165" fontId="0" fillId="0" borderId="2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3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v>Total Cost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Analysis!$A$12:$A$17</c:f>
              <c:strCache>
                <c:ptCount val="6"/>
                <c:pt idx="0">
                  <c:v>With ratio of 2.5</c:v>
                </c:pt>
                <c:pt idx="1">
                  <c:v>With ratio of 3</c:v>
                </c:pt>
                <c:pt idx="2">
                  <c:v>With ratio of 3.5</c:v>
                </c:pt>
                <c:pt idx="3">
                  <c:v>With ratio of 4</c:v>
                </c:pt>
                <c:pt idx="4">
                  <c:v>With ratio of 4.5</c:v>
                </c:pt>
                <c:pt idx="5">
                  <c:v>With ratio of 5</c:v>
                </c:pt>
              </c:strCache>
            </c:strRef>
          </c:cat>
          <c:val>
            <c:numRef>
              <c:f>Analysis!$I$3:$I$8</c:f>
              <c:numCache>
                <c:formatCode>0.00</c:formatCode>
                <c:ptCount val="6"/>
                <c:pt idx="0">
                  <c:v>541.13115000000005</c:v>
                </c:pt>
                <c:pt idx="1">
                  <c:v>539.00497999999993</c:v>
                </c:pt>
                <c:pt idx="2">
                  <c:v>537.86727999999994</c:v>
                </c:pt>
                <c:pt idx="3">
                  <c:v>536.28448000000003</c:v>
                </c:pt>
                <c:pt idx="4">
                  <c:v>536.25847999999996</c:v>
                </c:pt>
                <c:pt idx="5">
                  <c:v>536.11878000000002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540D-40C7-8F4C-FFB57FF73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8292751"/>
        <c:axId val="1148290671"/>
        <c:extLst>
          <c:ext xmlns:c15="http://schemas.microsoft.com/office/drawing/2012/chart" uri="{02D57815-91ED-43cb-92C2-25804820EDAC}">
            <c15:filteredLineSeries>
              <c15:ser>
                <c:idx val="0"/>
                <c:order val="1"/>
                <c:tx>
                  <c:v>Total vehicle operation cost</c:v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Analysis!$A$12:$A$17</c15:sqref>
                        </c15:formulaRef>
                      </c:ext>
                    </c:extLst>
                    <c:strCache>
                      <c:ptCount val="6"/>
                      <c:pt idx="0">
                        <c:v>With ratio of 2.5</c:v>
                      </c:pt>
                      <c:pt idx="1">
                        <c:v>With ratio of 3</c:v>
                      </c:pt>
                      <c:pt idx="2">
                        <c:v>With ratio of 3.5</c:v>
                      </c:pt>
                      <c:pt idx="3">
                        <c:v>With ratio of 4</c:v>
                      </c:pt>
                      <c:pt idx="4">
                        <c:v>With ratio of 4.5</c:v>
                      </c:pt>
                      <c:pt idx="5">
                        <c:v>With ratio of 5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Analysis!$E$12:$E$17</c15:sqref>
                        </c15:formulaRef>
                      </c:ext>
                    </c:extLst>
                    <c:numCache>
                      <c:formatCode>0.000</c:formatCode>
                      <c:ptCount val="6"/>
                      <c:pt idx="0">
                        <c:v>77.86515</c:v>
                      </c:pt>
                      <c:pt idx="1">
                        <c:v>77.338980000000006</c:v>
                      </c:pt>
                      <c:pt idx="2">
                        <c:v>76.679279999999991</c:v>
                      </c:pt>
                      <c:pt idx="3">
                        <c:v>74.172479999999993</c:v>
                      </c:pt>
                      <c:pt idx="4">
                        <c:v>73.290479999999988</c:v>
                      </c:pt>
                      <c:pt idx="5">
                        <c:v>73.482779999999991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E9E3-483A-B2C1-9F38E993E0BF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v>Total passenger travel cost</c:v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Analysis!$A$12:$A$17</c15:sqref>
                        </c15:formulaRef>
                      </c:ext>
                    </c:extLst>
                    <c:strCache>
                      <c:ptCount val="6"/>
                      <c:pt idx="0">
                        <c:v>With ratio of 2.5</c:v>
                      </c:pt>
                      <c:pt idx="1">
                        <c:v>With ratio of 3</c:v>
                      </c:pt>
                      <c:pt idx="2">
                        <c:v>With ratio of 3.5</c:v>
                      </c:pt>
                      <c:pt idx="3">
                        <c:v>With ratio of 4</c:v>
                      </c:pt>
                      <c:pt idx="4">
                        <c:v>With ratio of 4.5</c:v>
                      </c:pt>
                      <c:pt idx="5">
                        <c:v>With ratio of 5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Analysis!$D$12:$D$17</c15:sqref>
                        </c15:formulaRef>
                      </c:ext>
                    </c:extLst>
                    <c:numCache>
                      <c:formatCode>0.00</c:formatCode>
                      <c:ptCount val="6"/>
                      <c:pt idx="0">
                        <c:v>463.26599999999996</c:v>
                      </c:pt>
                      <c:pt idx="1">
                        <c:v>461.66599999999994</c:v>
                      </c:pt>
                      <c:pt idx="2">
                        <c:v>461.18799999999999</c:v>
                      </c:pt>
                      <c:pt idx="3">
                        <c:v>462.11199999999997</c:v>
                      </c:pt>
                      <c:pt idx="4">
                        <c:v>462.96799999999996</c:v>
                      </c:pt>
                      <c:pt idx="5">
                        <c:v>462.63599999999997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E9E3-483A-B2C1-9F38E993E0BF}"/>
                  </c:ext>
                </c:extLst>
              </c15:ser>
            </c15:filteredLineSeries>
          </c:ext>
        </c:extLst>
      </c:lineChart>
      <c:catAx>
        <c:axId val="1148292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0671"/>
        <c:crosses val="autoZero"/>
        <c:auto val="1"/>
        <c:lblAlgn val="ctr"/>
        <c:lblOffset val="100"/>
        <c:noMultiLvlLbl val="0"/>
      </c:catAx>
      <c:valAx>
        <c:axId val="114829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Total Cost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27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43718771714891"/>
          <c:y val="4.032939036800208E-2"/>
          <c:w val="0.78632674755987109"/>
          <c:h val="0.83434407003514743"/>
        </c:manualLayout>
      </c:layout>
      <c:lineChart>
        <c:grouping val="standard"/>
        <c:varyColors val="0"/>
        <c:ser>
          <c:idx val="2"/>
          <c:order val="2"/>
          <c:tx>
            <c:v>Total passenger travel cost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Analysis!$A$12:$A$17</c:f>
              <c:strCache>
                <c:ptCount val="6"/>
                <c:pt idx="0">
                  <c:v>With ratio of 2.5</c:v>
                </c:pt>
                <c:pt idx="1">
                  <c:v>With ratio of 3</c:v>
                </c:pt>
                <c:pt idx="2">
                  <c:v>With ratio of 3.5</c:v>
                </c:pt>
                <c:pt idx="3">
                  <c:v>With ratio of 4</c:v>
                </c:pt>
                <c:pt idx="4">
                  <c:v>With ratio of 4.5</c:v>
                </c:pt>
                <c:pt idx="5">
                  <c:v>With ratio of 5</c:v>
                </c:pt>
              </c:strCache>
            </c:strRef>
          </c:cat>
          <c:val>
            <c:numRef>
              <c:f>Analysis!$D$12:$D$17</c:f>
              <c:numCache>
                <c:formatCode>0.00</c:formatCode>
                <c:ptCount val="6"/>
                <c:pt idx="0">
                  <c:v>463.26599999999996</c:v>
                </c:pt>
                <c:pt idx="1">
                  <c:v>461.66599999999994</c:v>
                </c:pt>
                <c:pt idx="2">
                  <c:v>461.18799999999999</c:v>
                </c:pt>
                <c:pt idx="3">
                  <c:v>462.11199999999997</c:v>
                </c:pt>
                <c:pt idx="4">
                  <c:v>462.96799999999996</c:v>
                </c:pt>
                <c:pt idx="5">
                  <c:v>462.63599999999997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6CBB-497A-9566-D5EC307D8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8292751"/>
        <c:axId val="114829067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Total Cost</c:v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Analysis!$A$12:$A$17</c15:sqref>
                        </c15:formulaRef>
                      </c:ext>
                    </c:extLst>
                    <c:strCache>
                      <c:ptCount val="6"/>
                      <c:pt idx="0">
                        <c:v>With ratio of 2.5</c:v>
                      </c:pt>
                      <c:pt idx="1">
                        <c:v>With ratio of 3</c:v>
                      </c:pt>
                      <c:pt idx="2">
                        <c:v>With ratio of 3.5</c:v>
                      </c:pt>
                      <c:pt idx="3">
                        <c:v>With ratio of 4</c:v>
                      </c:pt>
                      <c:pt idx="4">
                        <c:v>With ratio of 4.5</c:v>
                      </c:pt>
                      <c:pt idx="5">
                        <c:v>With ratio of 5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Analysis!$I$3:$I$8</c15:sqref>
                        </c15:formulaRef>
                      </c:ext>
                    </c:extLst>
                    <c:numCache>
                      <c:formatCode>0.00</c:formatCode>
                      <c:ptCount val="6"/>
                      <c:pt idx="0">
                        <c:v>541.13115000000005</c:v>
                      </c:pt>
                      <c:pt idx="1">
                        <c:v>539.00497999999993</c:v>
                      </c:pt>
                      <c:pt idx="2">
                        <c:v>537.86727999999994</c:v>
                      </c:pt>
                      <c:pt idx="3">
                        <c:v>536.28448000000003</c:v>
                      </c:pt>
                      <c:pt idx="4">
                        <c:v>536.25847999999996</c:v>
                      </c:pt>
                      <c:pt idx="5">
                        <c:v>536.11878000000002</c:v>
                      </c:pt>
                    </c:numCache>
                  </c:numRef>
                </c:val>
                <c:smooth val="1"/>
                <c:extLst>
                  <c:ext xmlns:c16="http://schemas.microsoft.com/office/drawing/2014/chart" uri="{C3380CC4-5D6E-409C-BE32-E72D297353CC}">
                    <c16:uniqueId val="{00000000-6CBB-497A-9566-D5EC307D8DC8}"/>
                  </c:ext>
                </c:extLst>
              </c15:ser>
            </c15:filteredLineSeries>
            <c15:filteredLineSeries>
              <c15:ser>
                <c:idx val="0"/>
                <c:order val="1"/>
                <c:tx>
                  <c:v>Total vehicle operation cost</c:v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Analysis!$A$12:$A$17</c15:sqref>
                        </c15:formulaRef>
                      </c:ext>
                    </c:extLst>
                    <c:strCache>
                      <c:ptCount val="6"/>
                      <c:pt idx="0">
                        <c:v>With ratio of 2.5</c:v>
                      </c:pt>
                      <c:pt idx="1">
                        <c:v>With ratio of 3</c:v>
                      </c:pt>
                      <c:pt idx="2">
                        <c:v>With ratio of 3.5</c:v>
                      </c:pt>
                      <c:pt idx="3">
                        <c:v>With ratio of 4</c:v>
                      </c:pt>
                      <c:pt idx="4">
                        <c:v>With ratio of 4.5</c:v>
                      </c:pt>
                      <c:pt idx="5">
                        <c:v>With ratio of 5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Analysis!$E$12:$E$17</c15:sqref>
                        </c15:formulaRef>
                      </c:ext>
                    </c:extLst>
                    <c:numCache>
                      <c:formatCode>0.000</c:formatCode>
                      <c:ptCount val="6"/>
                      <c:pt idx="0">
                        <c:v>77.86515</c:v>
                      </c:pt>
                      <c:pt idx="1">
                        <c:v>77.338980000000006</c:v>
                      </c:pt>
                      <c:pt idx="2">
                        <c:v>76.679279999999991</c:v>
                      </c:pt>
                      <c:pt idx="3">
                        <c:v>74.172479999999993</c:v>
                      </c:pt>
                      <c:pt idx="4">
                        <c:v>73.290479999999988</c:v>
                      </c:pt>
                      <c:pt idx="5">
                        <c:v>73.482779999999991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CBB-497A-9566-D5EC307D8DC8}"/>
                  </c:ext>
                </c:extLst>
              </c15:ser>
            </c15:filteredLineSeries>
          </c:ext>
        </c:extLst>
      </c:lineChart>
      <c:catAx>
        <c:axId val="1148292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0671"/>
        <c:crosses val="autoZero"/>
        <c:auto val="1"/>
        <c:lblAlgn val="ctr"/>
        <c:lblOffset val="100"/>
        <c:noMultiLvlLbl val="0"/>
      </c:catAx>
      <c:valAx>
        <c:axId val="114829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Total Cost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27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7430903460614758"/>
          <c:y val="5.8438643465960331E-2"/>
          <c:w val="0.27718595649933048"/>
          <c:h val="6.18693841612598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43718771714891"/>
          <c:y val="4.032939036800208E-2"/>
          <c:w val="0.7702278932275215"/>
          <c:h val="0.83434407003514743"/>
        </c:manualLayout>
      </c:layout>
      <c:lineChart>
        <c:grouping val="standard"/>
        <c:varyColors val="0"/>
        <c:ser>
          <c:idx val="0"/>
          <c:order val="1"/>
          <c:tx>
            <c:v>Total vehicle operation cost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Analysis!$A$12:$A$17</c:f>
              <c:strCache>
                <c:ptCount val="6"/>
                <c:pt idx="0">
                  <c:v>With ratio of 2.5</c:v>
                </c:pt>
                <c:pt idx="1">
                  <c:v>With ratio of 3</c:v>
                </c:pt>
                <c:pt idx="2">
                  <c:v>With ratio of 3.5</c:v>
                </c:pt>
                <c:pt idx="3">
                  <c:v>With ratio of 4</c:v>
                </c:pt>
                <c:pt idx="4">
                  <c:v>With ratio of 4.5</c:v>
                </c:pt>
                <c:pt idx="5">
                  <c:v>With ratio of 5</c:v>
                </c:pt>
              </c:strCache>
            </c:strRef>
          </c:cat>
          <c:val>
            <c:numRef>
              <c:f>Analysis!$E$12:$E$17</c:f>
              <c:numCache>
                <c:formatCode>0.000</c:formatCode>
                <c:ptCount val="6"/>
                <c:pt idx="0">
                  <c:v>77.86515</c:v>
                </c:pt>
                <c:pt idx="1">
                  <c:v>77.338980000000006</c:v>
                </c:pt>
                <c:pt idx="2">
                  <c:v>76.679279999999991</c:v>
                </c:pt>
                <c:pt idx="3">
                  <c:v>74.172479999999993</c:v>
                </c:pt>
                <c:pt idx="4">
                  <c:v>73.290479999999988</c:v>
                </c:pt>
                <c:pt idx="5">
                  <c:v>73.482779999999991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D143-4C40-A32E-CAB3623FE6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8292751"/>
        <c:axId val="114829067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Total Cost</c:v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Analysis!$A$12:$A$17</c15:sqref>
                        </c15:formulaRef>
                      </c:ext>
                    </c:extLst>
                    <c:strCache>
                      <c:ptCount val="6"/>
                      <c:pt idx="0">
                        <c:v>With ratio of 2.5</c:v>
                      </c:pt>
                      <c:pt idx="1">
                        <c:v>With ratio of 3</c:v>
                      </c:pt>
                      <c:pt idx="2">
                        <c:v>With ratio of 3.5</c:v>
                      </c:pt>
                      <c:pt idx="3">
                        <c:v>With ratio of 4</c:v>
                      </c:pt>
                      <c:pt idx="4">
                        <c:v>With ratio of 4.5</c:v>
                      </c:pt>
                      <c:pt idx="5">
                        <c:v>With ratio of 5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Analysis!$I$3:$I$8</c15:sqref>
                        </c15:formulaRef>
                      </c:ext>
                    </c:extLst>
                    <c:numCache>
                      <c:formatCode>0.00</c:formatCode>
                      <c:ptCount val="6"/>
                      <c:pt idx="0">
                        <c:v>541.13115000000005</c:v>
                      </c:pt>
                      <c:pt idx="1">
                        <c:v>539.00497999999993</c:v>
                      </c:pt>
                      <c:pt idx="2">
                        <c:v>537.86727999999994</c:v>
                      </c:pt>
                      <c:pt idx="3">
                        <c:v>536.28448000000003</c:v>
                      </c:pt>
                      <c:pt idx="4">
                        <c:v>536.25847999999996</c:v>
                      </c:pt>
                      <c:pt idx="5">
                        <c:v>536.11878000000002</c:v>
                      </c:pt>
                    </c:numCache>
                  </c:numRef>
                </c:val>
                <c:smooth val="1"/>
                <c:extLst>
                  <c:ext xmlns:c16="http://schemas.microsoft.com/office/drawing/2014/chart" uri="{C3380CC4-5D6E-409C-BE32-E72D297353CC}">
                    <c16:uniqueId val="{00000000-D143-4C40-A32E-CAB3623FE624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v>Total passenger travel cost</c:v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Analysis!$A$12:$A$17</c15:sqref>
                        </c15:formulaRef>
                      </c:ext>
                    </c:extLst>
                    <c:strCache>
                      <c:ptCount val="6"/>
                      <c:pt idx="0">
                        <c:v>With ratio of 2.5</c:v>
                      </c:pt>
                      <c:pt idx="1">
                        <c:v>With ratio of 3</c:v>
                      </c:pt>
                      <c:pt idx="2">
                        <c:v>With ratio of 3.5</c:v>
                      </c:pt>
                      <c:pt idx="3">
                        <c:v>With ratio of 4</c:v>
                      </c:pt>
                      <c:pt idx="4">
                        <c:v>With ratio of 4.5</c:v>
                      </c:pt>
                      <c:pt idx="5">
                        <c:v>With ratio of 5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Analysis!$D$12:$D$17</c15:sqref>
                        </c15:formulaRef>
                      </c:ext>
                    </c:extLst>
                    <c:numCache>
                      <c:formatCode>0.00</c:formatCode>
                      <c:ptCount val="6"/>
                      <c:pt idx="0">
                        <c:v>463.26599999999996</c:v>
                      </c:pt>
                      <c:pt idx="1">
                        <c:v>461.66599999999994</c:v>
                      </c:pt>
                      <c:pt idx="2">
                        <c:v>461.18799999999999</c:v>
                      </c:pt>
                      <c:pt idx="3">
                        <c:v>462.11199999999997</c:v>
                      </c:pt>
                      <c:pt idx="4">
                        <c:v>462.96799999999996</c:v>
                      </c:pt>
                      <c:pt idx="5">
                        <c:v>462.63599999999997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D143-4C40-A32E-CAB3623FE624}"/>
                  </c:ext>
                </c:extLst>
              </c15:ser>
            </c15:filteredLineSeries>
          </c:ext>
        </c:extLst>
      </c:lineChart>
      <c:catAx>
        <c:axId val="1148292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0671"/>
        <c:crosses val="autoZero"/>
        <c:auto val="1"/>
        <c:lblAlgn val="ctr"/>
        <c:lblOffset val="100"/>
        <c:noMultiLvlLbl val="0"/>
      </c:catAx>
      <c:valAx>
        <c:axId val="114829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Total Cost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27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4054443311433835"/>
          <c:y val="5.8438643465960331E-2"/>
          <c:w val="0.28461804737478102"/>
          <c:h val="6.18693841612598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354138</xdr:colOff>
      <xdr:row>1</xdr:row>
      <xdr:rowOff>33422</xdr:rowOff>
    </xdr:from>
    <xdr:to>
      <xdr:col>19</xdr:col>
      <xdr:colOff>132979</xdr:colOff>
      <xdr:row>15</xdr:row>
      <xdr:rowOff>95134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574842</xdr:colOff>
      <xdr:row>17</xdr:row>
      <xdr:rowOff>100263</xdr:rowOff>
    </xdr:from>
    <xdr:to>
      <xdr:col>20</xdr:col>
      <xdr:colOff>353684</xdr:colOff>
      <xdr:row>36</xdr:row>
      <xdr:rowOff>8238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280737</xdr:colOff>
      <xdr:row>17</xdr:row>
      <xdr:rowOff>106948</xdr:rowOff>
    </xdr:from>
    <xdr:to>
      <xdr:col>10</xdr:col>
      <xdr:colOff>600999</xdr:colOff>
      <xdr:row>36</xdr:row>
      <xdr:rowOff>14923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I17"/>
  <sheetViews>
    <sheetView zoomScale="95" zoomScaleNormal="130" workbookViewId="0">
      <selection activeCell="O39" sqref="O39"/>
    </sheetView>
  </sheetViews>
  <sheetFormatPr defaultRowHeight="15" x14ac:dyDescent="0.25"/>
  <cols>
    <col min="1" max="1" width="10.875" bestFit="1" customWidth="1"/>
    <col min="7" max="7" width="9.625" bestFit="1" customWidth="1"/>
  </cols>
  <sheetData>
    <row r="1" spans="1:9" ht="15.75" thickBot="1" x14ac:dyDescent="0.3">
      <c r="A1" t="s">
        <v>61</v>
      </c>
    </row>
    <row r="2" spans="1:9" ht="57" thickBot="1" x14ac:dyDescent="0.3">
      <c r="A2" s="5" t="s">
        <v>32</v>
      </c>
      <c r="B2" s="6" t="s">
        <v>33</v>
      </c>
      <c r="C2" s="6" t="s">
        <v>34</v>
      </c>
      <c r="D2" s="6" t="s">
        <v>35</v>
      </c>
      <c r="E2" s="6" t="s">
        <v>36</v>
      </c>
      <c r="F2" s="6" t="s">
        <v>30</v>
      </c>
      <c r="G2" s="6" t="s">
        <v>12</v>
      </c>
      <c r="H2" s="1" t="s">
        <v>37</v>
      </c>
      <c r="I2" s="1" t="s">
        <v>46</v>
      </c>
    </row>
    <row r="3" spans="1:9" ht="15.75" thickBot="1" x14ac:dyDescent="0.3">
      <c r="A3" s="13" t="s">
        <v>45</v>
      </c>
      <c r="B3" s="17">
        <f>ratio2.5!G20</f>
        <v>64</v>
      </c>
      <c r="C3" s="7">
        <f t="shared" ref="C3:C4" si="0">D3/16</f>
        <v>16.22190625</v>
      </c>
      <c r="D3" s="7">
        <f>ratio2.5!I20</f>
        <v>259.5505</v>
      </c>
      <c r="E3" s="7">
        <f>ratio2.5!J20/16</f>
        <v>1.44770625</v>
      </c>
      <c r="F3" s="7">
        <f>'passengers info'!J$7</f>
        <v>0.76982812499999997</v>
      </c>
      <c r="G3" s="7">
        <f>ratio2.5!L20</f>
        <v>1.6286695312499999</v>
      </c>
      <c r="H3" s="24">
        <f t="shared" ref="H3:H8" si="1">G3/F3</f>
        <v>2.1156274736649818</v>
      </c>
      <c r="I3" s="21">
        <f>ratio2.5!N20</f>
        <v>541.13115000000005</v>
      </c>
    </row>
    <row r="4" spans="1:9" ht="15.75" thickBot="1" x14ac:dyDescent="0.3">
      <c r="A4" s="13" t="s">
        <v>38</v>
      </c>
      <c r="B4" s="17">
        <f>ratio3!G20</f>
        <v>64</v>
      </c>
      <c r="C4" s="18">
        <f t="shared" si="0"/>
        <v>16.112287500000001</v>
      </c>
      <c r="D4" s="18">
        <f>ratio3!I20</f>
        <v>257.79660000000001</v>
      </c>
      <c r="E4" s="18">
        <f>ratio3!J20/16</f>
        <v>1.4427062499999999</v>
      </c>
      <c r="F4" s="7">
        <f>'passengers info'!J$7</f>
        <v>0.76982812499999997</v>
      </c>
      <c r="G4" s="18">
        <f>ratio3!L20</f>
        <v>1.6230445312499999</v>
      </c>
      <c r="H4" s="24">
        <f t="shared" si="1"/>
        <v>2.1083206478718868</v>
      </c>
      <c r="I4" s="19">
        <f>ratio3!N20</f>
        <v>539.00497999999993</v>
      </c>
    </row>
    <row r="5" spans="1:9" ht="15.75" thickBot="1" x14ac:dyDescent="0.3">
      <c r="A5" s="23" t="s">
        <v>44</v>
      </c>
      <c r="B5" s="20">
        <f>ratio3.5!G20</f>
        <v>64</v>
      </c>
      <c r="C5" s="18">
        <f>D5/16</f>
        <v>15.97485</v>
      </c>
      <c r="D5" s="18">
        <f>ratio3.5!I20</f>
        <v>255.5976</v>
      </c>
      <c r="E5" s="18">
        <f>ratio3.5!J20/16</f>
        <v>1.4412125</v>
      </c>
      <c r="F5" s="7">
        <f>'passengers info'!J$7</f>
        <v>0.76982812499999997</v>
      </c>
      <c r="G5" s="18">
        <f>ratio3.5!L20</f>
        <v>1.6213640624999999</v>
      </c>
      <c r="H5" s="24">
        <f t="shared" si="1"/>
        <v>2.1061377336661997</v>
      </c>
      <c r="I5" s="19">
        <f>ratio3.5!N20</f>
        <v>537.86727999999994</v>
      </c>
    </row>
    <row r="6" spans="1:9" ht="15.75" thickBot="1" x14ac:dyDescent="0.3">
      <c r="A6" s="23" t="s">
        <v>39</v>
      </c>
      <c r="B6" s="17">
        <f>ratio4!G20</f>
        <v>64</v>
      </c>
      <c r="C6" s="18">
        <f t="shared" ref="C6:C8" si="2">D6/16</f>
        <v>15.452599999999999</v>
      </c>
      <c r="D6" s="18">
        <f>ratio4!I20</f>
        <v>247.24159999999998</v>
      </c>
      <c r="E6" s="18">
        <f>ratio4!J20/16</f>
        <v>1.4440999999999999</v>
      </c>
      <c r="F6" s="7">
        <f>'passengers info'!J$7</f>
        <v>0.76982812499999997</v>
      </c>
      <c r="G6" s="18">
        <f>ratio4!L20</f>
        <v>1.6246125</v>
      </c>
      <c r="H6" s="24">
        <f t="shared" si="1"/>
        <v>2.1103574255617121</v>
      </c>
      <c r="I6" s="19">
        <f>ratio4!N20</f>
        <v>536.28448000000003</v>
      </c>
    </row>
    <row r="7" spans="1:9" ht="15.75" thickBot="1" x14ac:dyDescent="0.3">
      <c r="A7" s="13" t="s">
        <v>41</v>
      </c>
      <c r="B7" s="17">
        <f>ratio4.5!G20</f>
        <v>64</v>
      </c>
      <c r="C7" s="18">
        <f t="shared" si="2"/>
        <v>15.268849999999999</v>
      </c>
      <c r="D7" s="18">
        <f>ratio4.5!I20</f>
        <v>244.30159999999998</v>
      </c>
      <c r="E7" s="18">
        <f>ratio4.5!J20/16</f>
        <v>1.4467749999999999</v>
      </c>
      <c r="F7" s="7">
        <f>'passengers info'!J$7</f>
        <v>0.76982812499999997</v>
      </c>
      <c r="G7" s="18">
        <f>ratio4.5!L20</f>
        <v>1.627621875</v>
      </c>
      <c r="H7" s="24">
        <f t="shared" si="1"/>
        <v>2.1142665773610183</v>
      </c>
      <c r="I7" s="19">
        <f>ratio4.5!N20</f>
        <v>536.25847999999996</v>
      </c>
    </row>
    <row r="8" spans="1:9" ht="15.75" thickBot="1" x14ac:dyDescent="0.3">
      <c r="A8" s="13" t="s">
        <v>40</v>
      </c>
      <c r="B8" s="20">
        <f>ratio5!G20</f>
        <v>64</v>
      </c>
      <c r="C8" s="18">
        <f t="shared" si="2"/>
        <v>15.308912499999998</v>
      </c>
      <c r="D8" s="18">
        <f>ratio5!I20</f>
        <v>244.94259999999997</v>
      </c>
      <c r="E8" s="18">
        <f>ratio5!J20/16</f>
        <v>1.4457374999999999</v>
      </c>
      <c r="F8" s="7">
        <f>'passengers info'!J$7</f>
        <v>0.76982812499999997</v>
      </c>
      <c r="G8" s="18">
        <f>ratio5!L20</f>
        <v>1.6264546875000001</v>
      </c>
      <c r="H8" s="24">
        <f t="shared" si="1"/>
        <v>2.112750411008951</v>
      </c>
      <c r="I8" s="19">
        <f>ratio5!N20</f>
        <v>536.11878000000002</v>
      </c>
    </row>
    <row r="10" spans="1:9" ht="15.75" thickBot="1" x14ac:dyDescent="0.3"/>
    <row r="11" spans="1:9" ht="45.75" thickBot="1" x14ac:dyDescent="0.3">
      <c r="A11" s="28" t="s">
        <v>32</v>
      </c>
      <c r="B11" s="27" t="s">
        <v>64</v>
      </c>
      <c r="C11" s="27" t="s">
        <v>63</v>
      </c>
      <c r="D11" s="29" t="s">
        <v>65</v>
      </c>
      <c r="E11" s="29" t="s">
        <v>66</v>
      </c>
      <c r="F11" s="29" t="s">
        <v>67</v>
      </c>
    </row>
    <row r="12" spans="1:9" ht="15.75" thickBot="1" x14ac:dyDescent="0.3">
      <c r="A12" s="13" t="s">
        <v>45</v>
      </c>
      <c r="B12" s="25">
        <f>ratio2.5!J20</f>
        <v>23.1633</v>
      </c>
      <c r="C12" s="25">
        <f>ratio2.5!I20</f>
        <v>259.5505</v>
      </c>
      <c r="D12" s="26">
        <f>20*B12</f>
        <v>463.26599999999996</v>
      </c>
      <c r="E12" s="32">
        <f>0.3*C12</f>
        <v>77.86515</v>
      </c>
      <c r="F12" s="26">
        <f>D12+E12</f>
        <v>541.13114999999993</v>
      </c>
    </row>
    <row r="13" spans="1:9" ht="15.75" thickBot="1" x14ac:dyDescent="0.3">
      <c r="A13" s="13" t="s">
        <v>38</v>
      </c>
      <c r="B13" s="25">
        <f>ratio3!J20</f>
        <v>23.083299999999998</v>
      </c>
      <c r="C13" s="25">
        <f>ratio3!I20</f>
        <v>257.79660000000001</v>
      </c>
      <c r="D13" s="26">
        <f t="shared" ref="D13:D17" si="3">20*B13</f>
        <v>461.66599999999994</v>
      </c>
      <c r="E13" s="32">
        <f t="shared" ref="E13:E17" si="4">0.3*C13</f>
        <v>77.338980000000006</v>
      </c>
      <c r="F13" s="26">
        <f t="shared" ref="F13:F17" si="5">D13+E13</f>
        <v>539.00497999999993</v>
      </c>
    </row>
    <row r="14" spans="1:9" ht="15.75" thickBot="1" x14ac:dyDescent="0.3">
      <c r="A14" s="23" t="s">
        <v>44</v>
      </c>
      <c r="B14" s="25">
        <f>ratio3.5!J20</f>
        <v>23.0594</v>
      </c>
      <c r="C14" s="25">
        <f>ratio3.5!I20</f>
        <v>255.5976</v>
      </c>
      <c r="D14" s="26">
        <f t="shared" si="3"/>
        <v>461.18799999999999</v>
      </c>
      <c r="E14" s="32">
        <f t="shared" si="4"/>
        <v>76.679279999999991</v>
      </c>
      <c r="F14" s="26">
        <f t="shared" si="5"/>
        <v>537.86727999999994</v>
      </c>
    </row>
    <row r="15" spans="1:9" ht="15.75" thickBot="1" x14ac:dyDescent="0.3">
      <c r="A15" s="23" t="s">
        <v>39</v>
      </c>
      <c r="B15" s="25">
        <f>ratio4!J20</f>
        <v>23.105599999999999</v>
      </c>
      <c r="C15" s="25">
        <f>ratio4!I20</f>
        <v>247.24159999999998</v>
      </c>
      <c r="D15" s="26">
        <f t="shared" si="3"/>
        <v>462.11199999999997</v>
      </c>
      <c r="E15" s="32">
        <f t="shared" si="4"/>
        <v>74.172479999999993</v>
      </c>
      <c r="F15" s="26">
        <f t="shared" si="5"/>
        <v>536.28447999999992</v>
      </c>
    </row>
    <row r="16" spans="1:9" ht="15.75" thickBot="1" x14ac:dyDescent="0.3">
      <c r="A16" s="13" t="s">
        <v>41</v>
      </c>
      <c r="B16" s="25">
        <f>ratio4.5!J20</f>
        <v>23.148399999999999</v>
      </c>
      <c r="C16" s="25">
        <f>ratio4.5!I20</f>
        <v>244.30159999999998</v>
      </c>
      <c r="D16" s="26">
        <f t="shared" si="3"/>
        <v>462.96799999999996</v>
      </c>
      <c r="E16" s="32">
        <f t="shared" si="4"/>
        <v>73.290479999999988</v>
      </c>
      <c r="F16" s="26">
        <f t="shared" si="5"/>
        <v>536.25847999999996</v>
      </c>
    </row>
    <row r="17" spans="1:6" ht="15.75" thickBot="1" x14ac:dyDescent="0.3">
      <c r="A17" s="13" t="s">
        <v>40</v>
      </c>
      <c r="B17" s="25">
        <f>ratio5!J20</f>
        <v>23.131799999999998</v>
      </c>
      <c r="C17" s="25">
        <f>ratio5!I20</f>
        <v>244.94259999999997</v>
      </c>
      <c r="D17" s="26">
        <f t="shared" si="3"/>
        <v>462.63599999999997</v>
      </c>
      <c r="E17" s="32">
        <f t="shared" si="4"/>
        <v>73.482779999999991</v>
      </c>
      <c r="F17" s="26">
        <f t="shared" si="5"/>
        <v>536.11878000000002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101"/>
  <sheetViews>
    <sheetView tabSelected="1" zoomScale="94" zoomScaleNormal="94" workbookViewId="0">
      <pane ySplit="1" topLeftCell="A11" activePane="bottomLeft" state="frozen"/>
      <selection pane="bottomLeft" activeCell="I35" sqref="I35"/>
    </sheetView>
  </sheetViews>
  <sheetFormatPr defaultRowHeight="15" x14ac:dyDescent="0.25"/>
  <sheetData>
    <row r="1" spans="1:62" s="93" customFormat="1" ht="25.5" x14ac:dyDescent="0.25">
      <c r="A1" s="94" t="s">
        <v>139</v>
      </c>
      <c r="B1" s="95"/>
      <c r="C1" s="95" t="s">
        <v>79</v>
      </c>
      <c r="D1" s="95" t="s">
        <v>80</v>
      </c>
      <c r="E1" s="95" t="s">
        <v>81</v>
      </c>
      <c r="F1" s="95" t="s">
        <v>82</v>
      </c>
      <c r="G1" s="95" t="s">
        <v>83</v>
      </c>
      <c r="H1" s="95" t="s">
        <v>84</v>
      </c>
      <c r="I1" s="95" t="s">
        <v>85</v>
      </c>
      <c r="J1" s="95" t="s">
        <v>86</v>
      </c>
      <c r="K1" s="95" t="s">
        <v>87</v>
      </c>
      <c r="L1" s="95" t="s">
        <v>88</v>
      </c>
      <c r="M1" s="95" t="s">
        <v>89</v>
      </c>
      <c r="N1" s="95" t="s">
        <v>90</v>
      </c>
      <c r="O1" s="95" t="s">
        <v>91</v>
      </c>
      <c r="P1" s="95" t="s">
        <v>92</v>
      </c>
      <c r="Q1" s="95" t="s">
        <v>93</v>
      </c>
      <c r="R1" s="95" t="s">
        <v>94</v>
      </c>
      <c r="S1" s="95" t="s">
        <v>95</v>
      </c>
      <c r="T1" s="95" t="s">
        <v>96</v>
      </c>
      <c r="U1" s="95" t="s">
        <v>97</v>
      </c>
      <c r="V1" s="95" t="s">
        <v>98</v>
      </c>
      <c r="W1" s="95" t="s">
        <v>99</v>
      </c>
      <c r="X1" s="95" t="s">
        <v>100</v>
      </c>
      <c r="Y1" s="95" t="s">
        <v>101</v>
      </c>
      <c r="Z1" s="95" t="s">
        <v>102</v>
      </c>
      <c r="AA1" s="95" t="s">
        <v>103</v>
      </c>
      <c r="AB1" s="95" t="s">
        <v>104</v>
      </c>
      <c r="AC1" s="95" t="s">
        <v>105</v>
      </c>
      <c r="AD1" s="95" t="s">
        <v>106</v>
      </c>
      <c r="AE1" s="95" t="s">
        <v>107</v>
      </c>
      <c r="AF1" s="95" t="s">
        <v>108</v>
      </c>
      <c r="AG1" s="95" t="s">
        <v>109</v>
      </c>
      <c r="AH1" s="95" t="s">
        <v>110</v>
      </c>
      <c r="AI1" s="95" t="s">
        <v>111</v>
      </c>
      <c r="AJ1" s="95" t="s">
        <v>112</v>
      </c>
      <c r="AK1" s="95" t="s">
        <v>113</v>
      </c>
      <c r="AL1" s="95" t="s">
        <v>114</v>
      </c>
      <c r="AM1" s="95" t="s">
        <v>115</v>
      </c>
      <c r="AN1" s="95" t="s">
        <v>116</v>
      </c>
      <c r="AO1" s="95" t="s">
        <v>117</v>
      </c>
      <c r="AP1" s="95" t="s">
        <v>118</v>
      </c>
      <c r="AQ1" s="95" t="s">
        <v>119</v>
      </c>
      <c r="AR1" s="95" t="s">
        <v>120</v>
      </c>
      <c r="AS1" s="95" t="s">
        <v>121</v>
      </c>
      <c r="AT1" s="95" t="s">
        <v>122</v>
      </c>
      <c r="AU1" s="95" t="s">
        <v>123</v>
      </c>
      <c r="AV1" s="95" t="s">
        <v>124</v>
      </c>
      <c r="AW1" s="95" t="s">
        <v>125</v>
      </c>
      <c r="AX1" s="95" t="s">
        <v>126</v>
      </c>
      <c r="AY1" s="95" t="s">
        <v>127</v>
      </c>
      <c r="AZ1" s="95" t="s">
        <v>128</v>
      </c>
      <c r="BA1" s="95" t="s">
        <v>129</v>
      </c>
      <c r="BB1" s="95" t="s">
        <v>130</v>
      </c>
      <c r="BC1" s="95" t="s">
        <v>131</v>
      </c>
      <c r="BD1" s="95" t="s">
        <v>132</v>
      </c>
      <c r="BE1" s="95" t="s">
        <v>133</v>
      </c>
      <c r="BF1" s="95" t="s">
        <v>134</v>
      </c>
      <c r="BG1" s="95" t="s">
        <v>135</v>
      </c>
      <c r="BH1" s="95" t="s">
        <v>136</v>
      </c>
      <c r="BI1" s="95" t="s">
        <v>137</v>
      </c>
      <c r="BJ1" s="95" t="s">
        <v>138</v>
      </c>
    </row>
    <row r="2" spans="1:62" x14ac:dyDescent="0.25">
      <c r="A2" s="90" t="s">
        <v>74</v>
      </c>
      <c r="B2" s="73"/>
      <c r="C2" s="91" t="s">
        <v>78</v>
      </c>
      <c r="D2" s="70"/>
      <c r="E2" s="70"/>
      <c r="F2" s="70"/>
      <c r="G2" s="70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</row>
    <row r="3" spans="1:62" x14ac:dyDescent="0.25">
      <c r="A3" s="78" t="s">
        <v>18</v>
      </c>
      <c r="B3" s="79" t="s">
        <v>68</v>
      </c>
      <c r="C3" s="64">
        <v>1.0338000000000001</v>
      </c>
      <c r="D3" s="64">
        <v>1.2239</v>
      </c>
      <c r="E3" s="64">
        <v>1.1782999999999999</v>
      </c>
      <c r="F3" s="64">
        <v>1.0002</v>
      </c>
      <c r="G3" s="65">
        <v>1.024</v>
      </c>
      <c r="H3" s="65">
        <v>1.7316</v>
      </c>
      <c r="I3" s="65">
        <v>1.5860000000000001</v>
      </c>
      <c r="J3" s="65">
        <v>1.1148</v>
      </c>
      <c r="K3" s="65">
        <v>2.1303000000000001</v>
      </c>
      <c r="L3" s="65">
        <v>1.3502000000000001</v>
      </c>
      <c r="M3" s="65">
        <v>1.4715</v>
      </c>
      <c r="N3" s="65">
        <v>1.274</v>
      </c>
      <c r="O3" s="65">
        <v>1.1088</v>
      </c>
      <c r="P3" s="65">
        <v>1.8202</v>
      </c>
      <c r="Q3" s="65">
        <v>1</v>
      </c>
      <c r="R3" s="65">
        <v>1.0588</v>
      </c>
      <c r="S3" s="65">
        <v>1</v>
      </c>
      <c r="T3" s="65">
        <v>1</v>
      </c>
      <c r="U3" s="65">
        <v>1</v>
      </c>
      <c r="V3" s="65">
        <v>2.1539999999999999</v>
      </c>
      <c r="W3" s="65">
        <v>1.2739</v>
      </c>
      <c r="X3" s="65">
        <v>1.4626999999999999</v>
      </c>
      <c r="Y3" s="65">
        <v>1.4391</v>
      </c>
      <c r="Z3" s="65">
        <v>1.1618999999999999</v>
      </c>
      <c r="AA3" s="65">
        <v>1.0872999999999999</v>
      </c>
      <c r="AB3" s="65">
        <v>1.4501999999999999</v>
      </c>
      <c r="AC3" s="65">
        <v>1.6114999999999999</v>
      </c>
      <c r="AD3" s="65">
        <v>1.4499</v>
      </c>
      <c r="AE3" s="65">
        <v>1</v>
      </c>
      <c r="AF3" s="65">
        <v>1.2739</v>
      </c>
      <c r="AG3" s="65">
        <v>1</v>
      </c>
      <c r="AH3" s="65">
        <v>1.0451999999999999</v>
      </c>
      <c r="AI3" s="65">
        <v>1</v>
      </c>
      <c r="AJ3" s="65">
        <v>1</v>
      </c>
      <c r="AK3" s="65">
        <v>2.4447999999999999</v>
      </c>
      <c r="AL3" s="65">
        <v>1.5415000000000001</v>
      </c>
      <c r="AM3" s="65">
        <v>2.1065999999999998</v>
      </c>
      <c r="AN3" s="65">
        <v>1.0271999999999999</v>
      </c>
      <c r="AO3" s="65">
        <v>1.8157000000000001</v>
      </c>
      <c r="AP3" s="66">
        <v>1.1859</v>
      </c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</row>
    <row r="4" spans="1:62" x14ac:dyDescent="0.25">
      <c r="A4" s="80"/>
      <c r="B4" s="81" t="s">
        <v>69</v>
      </c>
      <c r="C4" s="67">
        <v>1.4353</v>
      </c>
      <c r="D4" s="64">
        <v>1.2771999999999999</v>
      </c>
      <c r="E4" s="64">
        <v>1.2304999999999999</v>
      </c>
      <c r="F4" s="64">
        <v>1.2182999999999999</v>
      </c>
      <c r="G4" s="64">
        <v>1.4985999999999999</v>
      </c>
      <c r="H4" s="64">
        <v>1.3065</v>
      </c>
      <c r="I4" s="64">
        <v>1</v>
      </c>
      <c r="J4" s="64">
        <v>1</v>
      </c>
      <c r="K4" s="64">
        <v>1.3821000000000001</v>
      </c>
      <c r="L4" s="64">
        <v>1.0192000000000001</v>
      </c>
      <c r="M4" s="64">
        <v>1</v>
      </c>
      <c r="N4" s="64">
        <v>1.3286</v>
      </c>
      <c r="O4" s="64">
        <v>1.2654000000000001</v>
      </c>
      <c r="P4" s="64">
        <v>1.6212</v>
      </c>
      <c r="Q4" s="64">
        <v>1.7871999999999999</v>
      </c>
      <c r="R4" s="64">
        <v>1</v>
      </c>
      <c r="S4" s="64">
        <v>1.2058</v>
      </c>
      <c r="T4" s="64">
        <v>1.0596000000000001</v>
      </c>
      <c r="U4" s="64">
        <v>1</v>
      </c>
      <c r="V4" s="64">
        <v>1.1341000000000001</v>
      </c>
      <c r="W4" s="64">
        <v>1.1942999999999999</v>
      </c>
      <c r="X4" s="64">
        <v>1.5011000000000001</v>
      </c>
      <c r="Y4" s="64">
        <v>1.0273000000000001</v>
      </c>
      <c r="Z4" s="64">
        <v>1.8525</v>
      </c>
      <c r="AA4" s="64">
        <v>2.1307999999999998</v>
      </c>
      <c r="AB4" s="64">
        <v>1.2948</v>
      </c>
      <c r="AC4" s="64">
        <v>1</v>
      </c>
      <c r="AD4" s="64">
        <v>1.8037000000000001</v>
      </c>
      <c r="AE4" s="64">
        <v>1.087</v>
      </c>
      <c r="AF4" s="64">
        <v>1.0162</v>
      </c>
      <c r="AG4" s="64">
        <v>1</v>
      </c>
      <c r="AH4" s="64">
        <v>1.3536999999999999</v>
      </c>
      <c r="AI4" s="64">
        <v>1.4490000000000001</v>
      </c>
      <c r="AJ4" s="64">
        <v>1</v>
      </c>
      <c r="AK4" s="64">
        <v>2.7282999999999999</v>
      </c>
      <c r="AL4" s="64">
        <v>2.1294</v>
      </c>
      <c r="AM4" s="64">
        <v>1.0689</v>
      </c>
      <c r="AN4" s="64">
        <v>1.8282</v>
      </c>
      <c r="AO4" s="64">
        <v>1.2901</v>
      </c>
      <c r="AP4" s="68">
        <v>1.6612</v>
      </c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</row>
    <row r="5" spans="1:62" x14ac:dyDescent="0.25">
      <c r="A5" s="80"/>
      <c r="B5" s="81" t="s">
        <v>70</v>
      </c>
      <c r="C5" s="64">
        <v>1.4353</v>
      </c>
      <c r="D5" s="64">
        <v>1.2771999999999999</v>
      </c>
      <c r="E5" s="64">
        <v>1.2304999999999999</v>
      </c>
      <c r="F5" s="64">
        <v>1.2182999999999999</v>
      </c>
      <c r="G5" s="64">
        <v>1.4985999999999999</v>
      </c>
      <c r="H5" s="64">
        <v>1.3065</v>
      </c>
      <c r="I5" s="64">
        <v>1</v>
      </c>
      <c r="J5" s="64">
        <v>1</v>
      </c>
      <c r="K5" s="64">
        <v>1.3821000000000001</v>
      </c>
      <c r="L5" s="64">
        <v>1.0192000000000001</v>
      </c>
      <c r="M5" s="64">
        <v>1</v>
      </c>
      <c r="N5" s="64">
        <v>1.3286</v>
      </c>
      <c r="O5" s="64">
        <v>1.2654000000000001</v>
      </c>
      <c r="P5" s="64">
        <v>1.6212</v>
      </c>
      <c r="Q5" s="64">
        <v>1.7871999999999999</v>
      </c>
      <c r="R5" s="64">
        <v>1</v>
      </c>
      <c r="S5" s="64">
        <v>1.2058</v>
      </c>
      <c r="T5" s="64">
        <v>1.0596000000000001</v>
      </c>
      <c r="U5" s="64">
        <v>1</v>
      </c>
      <c r="V5" s="64">
        <v>1.1341000000000001</v>
      </c>
      <c r="W5" s="64">
        <v>1.1942999999999999</v>
      </c>
      <c r="X5" s="64">
        <v>1.5011000000000001</v>
      </c>
      <c r="Y5" s="64">
        <v>1.0273000000000001</v>
      </c>
      <c r="Z5" s="64">
        <v>1.8525</v>
      </c>
      <c r="AA5" s="64">
        <v>2.1307999999999998</v>
      </c>
      <c r="AB5" s="64">
        <v>1.2948</v>
      </c>
      <c r="AC5" s="64">
        <v>1</v>
      </c>
      <c r="AD5" s="64">
        <v>1.8037000000000001</v>
      </c>
      <c r="AE5" s="64">
        <v>1.087</v>
      </c>
      <c r="AF5" s="64">
        <v>1.0162</v>
      </c>
      <c r="AG5" s="64">
        <v>1</v>
      </c>
      <c r="AH5" s="64">
        <v>1.3536999999999999</v>
      </c>
      <c r="AI5" s="64">
        <v>1.4490000000000001</v>
      </c>
      <c r="AJ5" s="64">
        <v>1</v>
      </c>
      <c r="AK5" s="64">
        <v>2.7282999999999999</v>
      </c>
      <c r="AL5" s="64">
        <v>2.1294</v>
      </c>
      <c r="AM5" s="64">
        <v>1.0689</v>
      </c>
      <c r="AN5" s="64">
        <v>1.8282</v>
      </c>
      <c r="AO5" s="64">
        <v>1.2901</v>
      </c>
      <c r="AP5" s="68">
        <v>1.6612</v>
      </c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</row>
    <row r="6" spans="1:62" x14ac:dyDescent="0.25">
      <c r="A6" s="80"/>
      <c r="B6" s="81" t="s">
        <v>71</v>
      </c>
      <c r="C6" s="64">
        <v>1.4353</v>
      </c>
      <c r="D6" s="64">
        <v>1.2771999999999999</v>
      </c>
      <c r="E6" s="64">
        <v>1.2304999999999999</v>
      </c>
      <c r="F6" s="64">
        <v>1.2182999999999999</v>
      </c>
      <c r="G6" s="64">
        <v>1.4985999999999999</v>
      </c>
      <c r="H6" s="64">
        <v>1.3065</v>
      </c>
      <c r="I6" s="64">
        <v>1</v>
      </c>
      <c r="J6" s="64">
        <v>1</v>
      </c>
      <c r="K6" s="64">
        <v>1.3821000000000001</v>
      </c>
      <c r="L6" s="64">
        <v>1.0192000000000001</v>
      </c>
      <c r="M6" s="64">
        <v>1</v>
      </c>
      <c r="N6" s="64">
        <v>1.3286</v>
      </c>
      <c r="O6" s="64">
        <v>1.2654000000000001</v>
      </c>
      <c r="P6" s="64">
        <v>1.6212</v>
      </c>
      <c r="Q6" s="64">
        <v>1.7871999999999999</v>
      </c>
      <c r="R6" s="64">
        <v>1</v>
      </c>
      <c r="S6" s="64">
        <v>1.2058</v>
      </c>
      <c r="T6" s="64">
        <v>1.0596000000000001</v>
      </c>
      <c r="U6" s="64">
        <v>1</v>
      </c>
      <c r="V6" s="64">
        <v>1.1341000000000001</v>
      </c>
      <c r="W6" s="64">
        <v>1.1942999999999999</v>
      </c>
      <c r="X6" s="64">
        <v>1.5011000000000001</v>
      </c>
      <c r="Y6" s="64">
        <v>1.0273000000000001</v>
      </c>
      <c r="Z6" s="64">
        <v>1.8525</v>
      </c>
      <c r="AA6" s="64">
        <v>2.1307999999999998</v>
      </c>
      <c r="AB6" s="64">
        <v>1.2948</v>
      </c>
      <c r="AC6" s="64">
        <v>1</v>
      </c>
      <c r="AD6" s="64">
        <v>1.8037000000000001</v>
      </c>
      <c r="AE6" s="64">
        <v>1.087</v>
      </c>
      <c r="AF6" s="64">
        <v>1.0162</v>
      </c>
      <c r="AG6" s="64">
        <v>1</v>
      </c>
      <c r="AH6" s="64">
        <v>1.3536999999999999</v>
      </c>
      <c r="AI6" s="64">
        <v>1.4490000000000001</v>
      </c>
      <c r="AJ6" s="64">
        <v>1</v>
      </c>
      <c r="AK6" s="64">
        <v>2.7282999999999999</v>
      </c>
      <c r="AL6" s="64">
        <v>2.1294</v>
      </c>
      <c r="AM6" s="64">
        <v>1.0689</v>
      </c>
      <c r="AN6" s="64">
        <v>1.8282</v>
      </c>
      <c r="AO6" s="64">
        <v>1.2901</v>
      </c>
      <c r="AP6" s="68">
        <v>1.6612</v>
      </c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</row>
    <row r="7" spans="1:62" x14ac:dyDescent="0.25">
      <c r="A7" s="80"/>
      <c r="B7" s="81" t="s">
        <v>72</v>
      </c>
      <c r="C7" s="64">
        <v>1.4353</v>
      </c>
      <c r="D7" s="64">
        <v>1.2771999999999999</v>
      </c>
      <c r="E7" s="64">
        <v>1.2304999999999999</v>
      </c>
      <c r="F7" s="64">
        <v>1.2182999999999999</v>
      </c>
      <c r="G7" s="64">
        <v>1.4985999999999999</v>
      </c>
      <c r="H7" s="64">
        <v>1.3065</v>
      </c>
      <c r="I7" s="64">
        <v>1</v>
      </c>
      <c r="J7" s="64">
        <v>1</v>
      </c>
      <c r="K7" s="64">
        <v>1.3821000000000001</v>
      </c>
      <c r="L7" s="64">
        <v>1.0192000000000001</v>
      </c>
      <c r="M7" s="64">
        <v>1</v>
      </c>
      <c r="N7" s="64">
        <v>1.3286</v>
      </c>
      <c r="O7" s="64">
        <v>1.2654000000000001</v>
      </c>
      <c r="P7" s="64">
        <v>1.6212</v>
      </c>
      <c r="Q7" s="64">
        <v>1.7871999999999999</v>
      </c>
      <c r="R7" s="64">
        <v>1</v>
      </c>
      <c r="S7" s="64">
        <v>1.2058</v>
      </c>
      <c r="T7" s="64">
        <v>1.0596000000000001</v>
      </c>
      <c r="U7" s="64">
        <v>1</v>
      </c>
      <c r="V7" s="64">
        <v>1.1341000000000001</v>
      </c>
      <c r="W7" s="64">
        <v>1.1942999999999999</v>
      </c>
      <c r="X7" s="64">
        <v>1.5011000000000001</v>
      </c>
      <c r="Y7" s="64">
        <v>1.0273000000000001</v>
      </c>
      <c r="Z7" s="64">
        <v>1.8525</v>
      </c>
      <c r="AA7" s="64">
        <v>2.1307999999999998</v>
      </c>
      <c r="AB7" s="64">
        <v>1.2948</v>
      </c>
      <c r="AC7" s="64">
        <v>1</v>
      </c>
      <c r="AD7" s="64">
        <v>1.8037000000000001</v>
      </c>
      <c r="AE7" s="64">
        <v>1.087</v>
      </c>
      <c r="AF7" s="64">
        <v>1.0162</v>
      </c>
      <c r="AG7" s="64">
        <v>1</v>
      </c>
      <c r="AH7" s="64">
        <v>1.3536999999999999</v>
      </c>
      <c r="AI7" s="64">
        <v>1.4490000000000001</v>
      </c>
      <c r="AJ7" s="64">
        <v>1</v>
      </c>
      <c r="AK7" s="64">
        <v>2.7282999999999999</v>
      </c>
      <c r="AL7" s="64">
        <v>2.1294</v>
      </c>
      <c r="AM7" s="64">
        <v>1.0689</v>
      </c>
      <c r="AN7" s="64">
        <v>1.8282</v>
      </c>
      <c r="AO7" s="64">
        <v>1.2901</v>
      </c>
      <c r="AP7" s="68">
        <v>1.6612</v>
      </c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</row>
    <row r="8" spans="1:62" x14ac:dyDescent="0.25">
      <c r="A8" s="80"/>
      <c r="B8" s="82" t="s">
        <v>73</v>
      </c>
      <c r="C8" s="64">
        <v>1.4353</v>
      </c>
      <c r="D8" s="64">
        <v>1.2771999999999999</v>
      </c>
      <c r="E8" s="64">
        <v>1.2304999999999999</v>
      </c>
      <c r="F8" s="64">
        <v>1.2182999999999999</v>
      </c>
      <c r="G8" s="64">
        <v>1.4985999999999999</v>
      </c>
      <c r="H8" s="64">
        <v>1.3065</v>
      </c>
      <c r="I8" s="64">
        <v>1</v>
      </c>
      <c r="J8" s="64">
        <v>1</v>
      </c>
      <c r="K8" s="64">
        <v>1.3821000000000001</v>
      </c>
      <c r="L8" s="64">
        <v>1.0192000000000001</v>
      </c>
      <c r="M8" s="64">
        <v>1</v>
      </c>
      <c r="N8" s="64">
        <v>1.3286</v>
      </c>
      <c r="O8" s="64">
        <v>1.2654000000000001</v>
      </c>
      <c r="P8" s="64">
        <v>1.6212</v>
      </c>
      <c r="Q8" s="64">
        <v>1.7871999999999999</v>
      </c>
      <c r="R8" s="64">
        <v>1</v>
      </c>
      <c r="S8" s="64">
        <v>1.2058</v>
      </c>
      <c r="T8" s="64">
        <v>1.0596000000000001</v>
      </c>
      <c r="U8" s="64">
        <v>1</v>
      </c>
      <c r="V8" s="64">
        <v>1.1341000000000001</v>
      </c>
      <c r="W8" s="64">
        <v>1.1942999999999999</v>
      </c>
      <c r="X8" s="64">
        <v>1.5011000000000001</v>
      </c>
      <c r="Y8" s="64">
        <v>1.0273000000000001</v>
      </c>
      <c r="Z8" s="64">
        <v>1.8525</v>
      </c>
      <c r="AA8" s="64">
        <v>2.1307999999999998</v>
      </c>
      <c r="AB8" s="64">
        <v>1.2948</v>
      </c>
      <c r="AC8" s="64">
        <v>1</v>
      </c>
      <c r="AD8" s="64">
        <v>1.8037000000000001</v>
      </c>
      <c r="AE8" s="64">
        <v>1.087</v>
      </c>
      <c r="AF8" s="64">
        <v>1.0162</v>
      </c>
      <c r="AG8" s="64">
        <v>1</v>
      </c>
      <c r="AH8" s="64">
        <v>1.3536999999999999</v>
      </c>
      <c r="AI8" s="64">
        <v>1.4490000000000001</v>
      </c>
      <c r="AJ8" s="64">
        <v>1</v>
      </c>
      <c r="AK8" s="64">
        <v>2.7282999999999999</v>
      </c>
      <c r="AL8" s="64">
        <v>2.1294</v>
      </c>
      <c r="AM8" s="64">
        <v>1.0689</v>
      </c>
      <c r="AN8" s="64">
        <v>1.8282</v>
      </c>
      <c r="AO8" s="64">
        <v>1.2901</v>
      </c>
      <c r="AP8" s="68">
        <v>1.6612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</row>
    <row r="9" spans="1:62" x14ac:dyDescent="0.25">
      <c r="A9" s="83" t="s">
        <v>19</v>
      </c>
      <c r="B9" s="81" t="s">
        <v>68</v>
      </c>
      <c r="C9" s="65">
        <v>1.4353</v>
      </c>
      <c r="D9" s="65">
        <v>1.2771999999999999</v>
      </c>
      <c r="E9" s="65">
        <v>1.2304999999999999</v>
      </c>
      <c r="F9" s="65">
        <v>1.1061000000000001</v>
      </c>
      <c r="G9" s="65">
        <v>1.4169</v>
      </c>
      <c r="H9" s="65">
        <v>1.3065</v>
      </c>
      <c r="I9" s="65">
        <v>1</v>
      </c>
      <c r="J9" s="65">
        <v>1</v>
      </c>
      <c r="K9" s="65">
        <v>1.3821000000000001</v>
      </c>
      <c r="L9" s="65">
        <v>1.0192000000000001</v>
      </c>
      <c r="M9" s="65">
        <v>1</v>
      </c>
      <c r="N9" s="65">
        <v>1.2382</v>
      </c>
      <c r="O9" s="65">
        <v>1.2654000000000001</v>
      </c>
      <c r="P9" s="65">
        <v>1.6212</v>
      </c>
      <c r="Q9" s="65">
        <v>2.0099999999999998</v>
      </c>
      <c r="R9" s="65">
        <v>1</v>
      </c>
      <c r="S9" s="65">
        <v>1.2058</v>
      </c>
      <c r="T9" s="65">
        <v>1.0596000000000001</v>
      </c>
      <c r="U9" s="65">
        <v>1</v>
      </c>
      <c r="V9" s="65">
        <v>1</v>
      </c>
      <c r="W9" s="65">
        <v>1.1942999999999999</v>
      </c>
      <c r="X9" s="65">
        <v>1.5011000000000001</v>
      </c>
      <c r="Y9" s="65">
        <v>1.0273000000000001</v>
      </c>
      <c r="Z9" s="65">
        <v>1.8862000000000001</v>
      </c>
      <c r="AA9" s="65">
        <v>1.93</v>
      </c>
      <c r="AB9" s="65">
        <v>1.216</v>
      </c>
      <c r="AC9" s="65">
        <v>1</v>
      </c>
      <c r="AD9" s="65">
        <v>1.8037000000000001</v>
      </c>
      <c r="AE9" s="65">
        <v>1.7430000000000001</v>
      </c>
      <c r="AF9" s="65">
        <v>1.0162</v>
      </c>
      <c r="AG9" s="65">
        <v>1</v>
      </c>
      <c r="AH9" s="65">
        <v>1.3536999999999999</v>
      </c>
      <c r="AI9" s="65">
        <v>1.9934000000000001</v>
      </c>
      <c r="AJ9" s="65">
        <v>1.4238</v>
      </c>
      <c r="AK9" s="65">
        <v>1.2082999999999999</v>
      </c>
      <c r="AL9" s="65">
        <v>1.9522999999999999</v>
      </c>
      <c r="AM9" s="65">
        <v>1.0689</v>
      </c>
      <c r="AN9" s="65">
        <v>2.2635000000000001</v>
      </c>
      <c r="AO9" s="65">
        <v>1.6526000000000001</v>
      </c>
      <c r="AP9" s="66">
        <v>1.5972999999999999</v>
      </c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</row>
    <row r="10" spans="1:62" x14ac:dyDescent="0.25">
      <c r="A10" s="84"/>
      <c r="B10" s="81" t="s">
        <v>69</v>
      </c>
      <c r="C10" s="64">
        <v>1.4353</v>
      </c>
      <c r="D10" s="64">
        <v>1.2771999999999999</v>
      </c>
      <c r="E10" s="64">
        <v>1.2304999999999999</v>
      </c>
      <c r="F10" s="64">
        <v>1.2182999999999999</v>
      </c>
      <c r="G10" s="64">
        <v>1.4985999999999999</v>
      </c>
      <c r="H10" s="64">
        <v>1.3065</v>
      </c>
      <c r="I10" s="64">
        <v>1</v>
      </c>
      <c r="J10" s="64">
        <v>1</v>
      </c>
      <c r="K10" s="64">
        <v>1.3821000000000001</v>
      </c>
      <c r="L10" s="64">
        <v>1.0192000000000001</v>
      </c>
      <c r="M10" s="64">
        <v>1</v>
      </c>
      <c r="N10" s="64">
        <v>1.3286</v>
      </c>
      <c r="O10" s="64">
        <v>1.2654000000000001</v>
      </c>
      <c r="P10" s="64">
        <v>1.6212</v>
      </c>
      <c r="Q10" s="64">
        <v>1.7871999999999999</v>
      </c>
      <c r="R10" s="64">
        <v>1</v>
      </c>
      <c r="S10" s="64">
        <v>1.2058</v>
      </c>
      <c r="T10" s="64">
        <v>1.0596000000000001</v>
      </c>
      <c r="U10" s="64">
        <v>1</v>
      </c>
      <c r="V10" s="64">
        <v>1.1341000000000001</v>
      </c>
      <c r="W10" s="64">
        <v>1.1942999999999999</v>
      </c>
      <c r="X10" s="64">
        <v>1.5011000000000001</v>
      </c>
      <c r="Y10" s="64">
        <v>1.0273000000000001</v>
      </c>
      <c r="Z10" s="64">
        <v>1.8525</v>
      </c>
      <c r="AA10" s="64">
        <v>2.1307999999999998</v>
      </c>
      <c r="AB10" s="64">
        <v>1.2948</v>
      </c>
      <c r="AC10" s="64">
        <v>1</v>
      </c>
      <c r="AD10" s="64">
        <v>1.8037000000000001</v>
      </c>
      <c r="AE10" s="64">
        <v>1.087</v>
      </c>
      <c r="AF10" s="64">
        <v>1.0162</v>
      </c>
      <c r="AG10" s="64">
        <v>1</v>
      </c>
      <c r="AH10" s="64">
        <v>1.3536999999999999</v>
      </c>
      <c r="AI10" s="64">
        <v>1.4490000000000001</v>
      </c>
      <c r="AJ10" s="64">
        <v>1</v>
      </c>
      <c r="AK10" s="64">
        <v>2.7282999999999999</v>
      </c>
      <c r="AL10" s="64">
        <v>2.1294</v>
      </c>
      <c r="AM10" s="64">
        <v>1.0689</v>
      </c>
      <c r="AN10" s="64">
        <v>1.8282</v>
      </c>
      <c r="AO10" s="64">
        <v>1.2901</v>
      </c>
      <c r="AP10" s="68">
        <v>1.6612</v>
      </c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</row>
    <row r="11" spans="1:62" x14ac:dyDescent="0.25">
      <c r="A11" s="84"/>
      <c r="B11" s="82" t="s">
        <v>70</v>
      </c>
      <c r="C11" s="64">
        <v>1.4353</v>
      </c>
      <c r="D11" s="64">
        <v>1.2771999999999999</v>
      </c>
      <c r="E11" s="64">
        <v>1.2304999999999999</v>
      </c>
      <c r="F11" s="64">
        <v>1.2182999999999999</v>
      </c>
      <c r="G11" s="64">
        <v>1.4985999999999999</v>
      </c>
      <c r="H11" s="64">
        <v>1.3065</v>
      </c>
      <c r="I11" s="64">
        <v>1</v>
      </c>
      <c r="J11" s="64">
        <v>1</v>
      </c>
      <c r="K11" s="64">
        <v>1.3821000000000001</v>
      </c>
      <c r="L11" s="64">
        <v>1.0192000000000001</v>
      </c>
      <c r="M11" s="64">
        <v>1</v>
      </c>
      <c r="N11" s="64">
        <v>1.3286</v>
      </c>
      <c r="O11" s="64">
        <v>1.2654000000000001</v>
      </c>
      <c r="P11" s="64">
        <v>1.6212</v>
      </c>
      <c r="Q11" s="64">
        <v>1.7871999999999999</v>
      </c>
      <c r="R11" s="64">
        <v>1</v>
      </c>
      <c r="S11" s="64">
        <v>1.2058</v>
      </c>
      <c r="T11" s="64">
        <v>1.0596000000000001</v>
      </c>
      <c r="U11" s="64">
        <v>1</v>
      </c>
      <c r="V11" s="64">
        <v>1.1341000000000001</v>
      </c>
      <c r="W11" s="64">
        <v>1.1942999999999999</v>
      </c>
      <c r="X11" s="64">
        <v>1.5011000000000001</v>
      </c>
      <c r="Y11" s="64">
        <v>1.0273000000000001</v>
      </c>
      <c r="Z11" s="64">
        <v>1.8525</v>
      </c>
      <c r="AA11" s="64">
        <v>2.1307999999999998</v>
      </c>
      <c r="AB11" s="64">
        <v>1.2948</v>
      </c>
      <c r="AC11" s="64">
        <v>1</v>
      </c>
      <c r="AD11" s="64">
        <v>1.8037000000000001</v>
      </c>
      <c r="AE11" s="64">
        <v>1.087</v>
      </c>
      <c r="AF11" s="64">
        <v>1.0162</v>
      </c>
      <c r="AG11" s="64">
        <v>1</v>
      </c>
      <c r="AH11" s="64">
        <v>1.3536999999999999</v>
      </c>
      <c r="AI11" s="64">
        <v>1.4490000000000001</v>
      </c>
      <c r="AJ11" s="64">
        <v>1</v>
      </c>
      <c r="AK11" s="64">
        <v>2.7282999999999999</v>
      </c>
      <c r="AL11" s="64">
        <v>2.1294</v>
      </c>
      <c r="AM11" s="64">
        <v>1.0689</v>
      </c>
      <c r="AN11" s="64">
        <v>1.8282</v>
      </c>
      <c r="AO11" s="64">
        <v>1.2901</v>
      </c>
      <c r="AP11" s="68">
        <v>1.6612</v>
      </c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</row>
    <row r="12" spans="1:62" x14ac:dyDescent="0.25">
      <c r="A12" s="84"/>
      <c r="B12" s="81" t="s">
        <v>71</v>
      </c>
      <c r="C12" s="64">
        <v>1.4353</v>
      </c>
      <c r="D12" s="64">
        <v>1.2771999999999999</v>
      </c>
      <c r="E12" s="64">
        <v>1.2304999999999999</v>
      </c>
      <c r="F12" s="64">
        <v>1.2182999999999999</v>
      </c>
      <c r="G12" s="64">
        <v>1.4985999999999999</v>
      </c>
      <c r="H12" s="64">
        <v>1.3065</v>
      </c>
      <c r="I12" s="64">
        <v>1</v>
      </c>
      <c r="J12" s="64">
        <v>1</v>
      </c>
      <c r="K12" s="64">
        <v>1.3821000000000001</v>
      </c>
      <c r="L12" s="64">
        <v>1.0192000000000001</v>
      </c>
      <c r="M12" s="64">
        <v>1</v>
      </c>
      <c r="N12" s="64">
        <v>1.3286</v>
      </c>
      <c r="O12" s="64">
        <v>1.2654000000000001</v>
      </c>
      <c r="P12" s="64">
        <v>1.6212</v>
      </c>
      <c r="Q12" s="64">
        <v>1.7871999999999999</v>
      </c>
      <c r="R12" s="64">
        <v>1</v>
      </c>
      <c r="S12" s="64">
        <v>1.2058</v>
      </c>
      <c r="T12" s="64">
        <v>1.0596000000000001</v>
      </c>
      <c r="U12" s="64">
        <v>1</v>
      </c>
      <c r="V12" s="64">
        <v>1.1341000000000001</v>
      </c>
      <c r="W12" s="64">
        <v>1.1942999999999999</v>
      </c>
      <c r="X12" s="64">
        <v>1.5011000000000001</v>
      </c>
      <c r="Y12" s="64">
        <v>1.0273000000000001</v>
      </c>
      <c r="Z12" s="64">
        <v>1.8525</v>
      </c>
      <c r="AA12" s="64">
        <v>2.1307999999999998</v>
      </c>
      <c r="AB12" s="64">
        <v>1.2948</v>
      </c>
      <c r="AC12" s="64">
        <v>1</v>
      </c>
      <c r="AD12" s="64">
        <v>1.8037000000000001</v>
      </c>
      <c r="AE12" s="64">
        <v>1.087</v>
      </c>
      <c r="AF12" s="64">
        <v>1.0162</v>
      </c>
      <c r="AG12" s="64">
        <v>1</v>
      </c>
      <c r="AH12" s="64">
        <v>1.3536999999999999</v>
      </c>
      <c r="AI12" s="64">
        <v>1.4490000000000001</v>
      </c>
      <c r="AJ12" s="64">
        <v>1</v>
      </c>
      <c r="AK12" s="64">
        <v>2.7282999999999999</v>
      </c>
      <c r="AL12" s="64">
        <v>2.1294</v>
      </c>
      <c r="AM12" s="64">
        <v>1.0689</v>
      </c>
      <c r="AN12" s="64">
        <v>1.8282</v>
      </c>
      <c r="AO12" s="64">
        <v>1.2901</v>
      </c>
      <c r="AP12" s="68">
        <v>1.6612</v>
      </c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</row>
    <row r="13" spans="1:62" x14ac:dyDescent="0.25">
      <c r="A13" s="84"/>
      <c r="B13" s="82" t="s">
        <v>72</v>
      </c>
      <c r="C13" s="64">
        <v>1.4353</v>
      </c>
      <c r="D13" s="64">
        <v>1.2771999999999999</v>
      </c>
      <c r="E13" s="64">
        <v>1.2304999999999999</v>
      </c>
      <c r="F13" s="64">
        <v>1.2182999999999999</v>
      </c>
      <c r="G13" s="64">
        <v>1.4985999999999999</v>
      </c>
      <c r="H13" s="64">
        <v>1.3065</v>
      </c>
      <c r="I13" s="64">
        <v>1</v>
      </c>
      <c r="J13" s="64">
        <v>1</v>
      </c>
      <c r="K13" s="64">
        <v>1.3821000000000001</v>
      </c>
      <c r="L13" s="64">
        <v>1.0192000000000001</v>
      </c>
      <c r="M13" s="64">
        <v>1</v>
      </c>
      <c r="N13" s="64">
        <v>1.3286</v>
      </c>
      <c r="O13" s="64">
        <v>1.2654000000000001</v>
      </c>
      <c r="P13" s="64">
        <v>1.6212</v>
      </c>
      <c r="Q13" s="64">
        <v>1.7871999999999999</v>
      </c>
      <c r="R13" s="64">
        <v>1</v>
      </c>
      <c r="S13" s="64">
        <v>1.2058</v>
      </c>
      <c r="T13" s="64">
        <v>1.0596000000000001</v>
      </c>
      <c r="U13" s="64">
        <v>1</v>
      </c>
      <c r="V13" s="64">
        <v>1.1341000000000001</v>
      </c>
      <c r="W13" s="64">
        <v>1.1942999999999999</v>
      </c>
      <c r="X13" s="64">
        <v>1.5011000000000001</v>
      </c>
      <c r="Y13" s="64">
        <v>1.0273000000000001</v>
      </c>
      <c r="Z13" s="64">
        <v>1.8525</v>
      </c>
      <c r="AA13" s="64">
        <v>2.1307999999999998</v>
      </c>
      <c r="AB13" s="64">
        <v>1.2948</v>
      </c>
      <c r="AC13" s="64">
        <v>1</v>
      </c>
      <c r="AD13" s="64">
        <v>1.8037000000000001</v>
      </c>
      <c r="AE13" s="64">
        <v>1.087</v>
      </c>
      <c r="AF13" s="64">
        <v>1.0162</v>
      </c>
      <c r="AG13" s="64">
        <v>1</v>
      </c>
      <c r="AH13" s="64">
        <v>1.3536999999999999</v>
      </c>
      <c r="AI13" s="64">
        <v>1.4490000000000001</v>
      </c>
      <c r="AJ13" s="64">
        <v>1</v>
      </c>
      <c r="AK13" s="64">
        <v>2.7282999999999999</v>
      </c>
      <c r="AL13" s="64">
        <v>2.1294</v>
      </c>
      <c r="AM13" s="64">
        <v>1.0689</v>
      </c>
      <c r="AN13" s="64">
        <v>1.8282</v>
      </c>
      <c r="AO13" s="64">
        <v>1.2901</v>
      </c>
      <c r="AP13" s="68">
        <v>1.6612</v>
      </c>
      <c r="AQ13" s="63"/>
      <c r="AR13" s="63"/>
      <c r="AS13" s="63"/>
      <c r="AT13" s="63"/>
      <c r="AU13" s="63"/>
      <c r="AV13" s="63"/>
      <c r="AW13" s="63"/>
      <c r="AX13" s="63"/>
      <c r="AY13" s="63"/>
      <c r="AZ13" s="63"/>
      <c r="BA13" s="63"/>
      <c r="BB13" s="63"/>
      <c r="BC13" s="63"/>
      <c r="BD13" s="63"/>
      <c r="BE13" s="63"/>
      <c r="BF13" s="63"/>
      <c r="BG13" s="63"/>
      <c r="BH13" s="63"/>
      <c r="BI13" s="63"/>
      <c r="BJ13" s="63"/>
    </row>
    <row r="14" spans="1:62" x14ac:dyDescent="0.25">
      <c r="A14" s="85"/>
      <c r="B14" s="81" t="s">
        <v>73</v>
      </c>
      <c r="C14" s="62">
        <v>1.4353</v>
      </c>
      <c r="D14" s="62">
        <v>1.2771999999999999</v>
      </c>
      <c r="E14" s="62">
        <v>1.2304999999999999</v>
      </c>
      <c r="F14" s="62">
        <v>1.2182999999999999</v>
      </c>
      <c r="G14" s="62">
        <v>1.4985999999999999</v>
      </c>
      <c r="H14" s="62">
        <v>1.3065</v>
      </c>
      <c r="I14" s="62">
        <v>1</v>
      </c>
      <c r="J14" s="62">
        <v>1</v>
      </c>
      <c r="K14" s="62">
        <v>1.3821000000000001</v>
      </c>
      <c r="L14" s="62">
        <v>1.0192000000000001</v>
      </c>
      <c r="M14" s="62">
        <v>1</v>
      </c>
      <c r="N14" s="62">
        <v>1.3286</v>
      </c>
      <c r="O14" s="62">
        <v>1.2654000000000001</v>
      </c>
      <c r="P14" s="62">
        <v>1.6212</v>
      </c>
      <c r="Q14" s="62">
        <v>1.7871999999999999</v>
      </c>
      <c r="R14" s="62">
        <v>1</v>
      </c>
      <c r="S14" s="62">
        <v>1.2058</v>
      </c>
      <c r="T14" s="62">
        <v>1.0596000000000001</v>
      </c>
      <c r="U14" s="62">
        <v>1</v>
      </c>
      <c r="V14" s="62">
        <v>1.1341000000000001</v>
      </c>
      <c r="W14" s="62">
        <v>1.1942999999999999</v>
      </c>
      <c r="X14" s="62">
        <v>1.5011000000000001</v>
      </c>
      <c r="Y14" s="62">
        <v>1.0273000000000001</v>
      </c>
      <c r="Z14" s="62">
        <v>1.8525</v>
      </c>
      <c r="AA14" s="62">
        <v>2.1307999999999998</v>
      </c>
      <c r="AB14" s="62">
        <v>1.2948</v>
      </c>
      <c r="AC14" s="62">
        <v>1</v>
      </c>
      <c r="AD14" s="62">
        <v>1.8037000000000001</v>
      </c>
      <c r="AE14" s="62">
        <v>1.087</v>
      </c>
      <c r="AF14" s="62">
        <v>1.0162</v>
      </c>
      <c r="AG14" s="62">
        <v>1</v>
      </c>
      <c r="AH14" s="62">
        <v>1.3536999999999999</v>
      </c>
      <c r="AI14" s="62">
        <v>1.4490000000000001</v>
      </c>
      <c r="AJ14" s="62">
        <v>1</v>
      </c>
      <c r="AK14" s="62">
        <v>2.7282999999999999</v>
      </c>
      <c r="AL14" s="62">
        <v>2.1294</v>
      </c>
      <c r="AM14" s="62">
        <v>1.0689</v>
      </c>
      <c r="AN14" s="62">
        <v>1.8282</v>
      </c>
      <c r="AO14" s="62">
        <v>1.2901</v>
      </c>
      <c r="AP14" s="69">
        <v>1.6612</v>
      </c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3"/>
      <c r="BE14" s="63"/>
      <c r="BF14" s="63"/>
      <c r="BG14" s="63"/>
      <c r="BH14" s="63"/>
      <c r="BI14" s="63"/>
      <c r="BJ14" s="63"/>
    </row>
    <row r="15" spans="1:62" x14ac:dyDescent="0.25">
      <c r="A15" s="83" t="s">
        <v>20</v>
      </c>
      <c r="B15" s="86" t="s">
        <v>68</v>
      </c>
      <c r="C15" s="65">
        <v>1.0823</v>
      </c>
      <c r="D15" s="65">
        <v>2.2378</v>
      </c>
      <c r="E15" s="65">
        <v>1</v>
      </c>
      <c r="F15" s="65">
        <v>1.0697000000000001</v>
      </c>
      <c r="G15" s="65">
        <v>1.53</v>
      </c>
      <c r="H15" s="65">
        <v>1.7025999999999999</v>
      </c>
      <c r="I15" s="65">
        <v>2.3050000000000002</v>
      </c>
      <c r="J15" s="65">
        <v>1.6273</v>
      </c>
      <c r="K15" s="65">
        <v>1</v>
      </c>
      <c r="L15" s="65">
        <v>1.0609</v>
      </c>
      <c r="M15" s="65">
        <v>1.6060000000000001</v>
      </c>
      <c r="N15" s="65">
        <v>1</v>
      </c>
      <c r="O15" s="65">
        <v>1.0516000000000001</v>
      </c>
      <c r="P15" s="65">
        <v>1.41</v>
      </c>
      <c r="Q15" s="65">
        <v>1.6757</v>
      </c>
      <c r="R15" s="65">
        <v>1.3753</v>
      </c>
      <c r="S15" s="65">
        <v>1.6996</v>
      </c>
      <c r="T15" s="65">
        <v>1.0076000000000001</v>
      </c>
      <c r="U15" s="65">
        <v>1.8136000000000001</v>
      </c>
      <c r="V15" s="65">
        <v>1.0463</v>
      </c>
      <c r="W15" s="65">
        <v>1</v>
      </c>
      <c r="X15" s="65">
        <v>2.3075999999999999</v>
      </c>
      <c r="Y15" s="65">
        <v>1.5161</v>
      </c>
      <c r="Z15" s="65">
        <v>2.3540000000000001</v>
      </c>
      <c r="AA15" s="65">
        <v>1</v>
      </c>
      <c r="AB15" s="65">
        <v>1.0182</v>
      </c>
      <c r="AC15" s="65">
        <v>1</v>
      </c>
      <c r="AD15" s="65">
        <v>1.7961</v>
      </c>
      <c r="AE15" s="65">
        <v>1.2906</v>
      </c>
      <c r="AF15" s="65">
        <v>1.0818000000000001</v>
      </c>
      <c r="AG15" s="65">
        <v>1.2439</v>
      </c>
      <c r="AH15" s="65">
        <v>1.7172000000000001</v>
      </c>
      <c r="AI15" s="65">
        <v>1.1286</v>
      </c>
      <c r="AJ15" s="65">
        <v>1</v>
      </c>
      <c r="AK15" s="65">
        <v>2.4222999999999999</v>
      </c>
      <c r="AL15" s="65">
        <v>1.0427</v>
      </c>
      <c r="AM15" s="65">
        <v>1.0416000000000001</v>
      </c>
      <c r="AN15" s="65">
        <v>1</v>
      </c>
      <c r="AO15" s="65">
        <v>1.2925</v>
      </c>
      <c r="AP15" s="66">
        <v>1.7735000000000001</v>
      </c>
      <c r="AQ15" s="63"/>
      <c r="AR15" s="63"/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</row>
    <row r="16" spans="1:62" x14ac:dyDescent="0.25">
      <c r="A16" s="84"/>
      <c r="B16" s="81" t="s">
        <v>69</v>
      </c>
      <c r="C16" s="64">
        <v>1.0524</v>
      </c>
      <c r="D16" s="64">
        <v>1.3080000000000001</v>
      </c>
      <c r="E16" s="64">
        <v>1</v>
      </c>
      <c r="F16" s="64">
        <v>1.0445</v>
      </c>
      <c r="G16" s="64">
        <v>1.53</v>
      </c>
      <c r="H16" s="64">
        <v>1.6704000000000001</v>
      </c>
      <c r="I16" s="64">
        <v>1.0291999999999999</v>
      </c>
      <c r="J16" s="64">
        <v>1.6273</v>
      </c>
      <c r="K16" s="64">
        <v>1</v>
      </c>
      <c r="L16" s="64">
        <v>1.0609</v>
      </c>
      <c r="M16" s="64">
        <v>1.6060000000000001</v>
      </c>
      <c r="N16" s="64">
        <v>1</v>
      </c>
      <c r="O16" s="64">
        <v>1.0516000000000001</v>
      </c>
      <c r="P16" s="64">
        <v>1.41</v>
      </c>
      <c r="Q16" s="64">
        <v>1.6757</v>
      </c>
      <c r="R16" s="64">
        <v>1.3753</v>
      </c>
      <c r="S16" s="64">
        <v>2.0173999999999999</v>
      </c>
      <c r="T16" s="64">
        <v>1.2666999999999999</v>
      </c>
      <c r="U16" s="64">
        <v>1.8136000000000001</v>
      </c>
      <c r="V16" s="64">
        <v>1.0463</v>
      </c>
      <c r="W16" s="64">
        <v>1</v>
      </c>
      <c r="X16" s="64">
        <v>2.3075999999999999</v>
      </c>
      <c r="Y16" s="64">
        <v>1.5161</v>
      </c>
      <c r="Z16" s="64">
        <v>2.3540000000000001</v>
      </c>
      <c r="AA16" s="64">
        <v>1</v>
      </c>
      <c r="AB16" s="64">
        <v>1.0182</v>
      </c>
      <c r="AC16" s="64">
        <v>1.3322000000000001</v>
      </c>
      <c r="AD16" s="64">
        <v>1.9166000000000001</v>
      </c>
      <c r="AE16" s="64">
        <v>1.5613999999999999</v>
      </c>
      <c r="AF16" s="64">
        <v>1.0818000000000001</v>
      </c>
      <c r="AG16" s="64">
        <v>2.2400000000000002</v>
      </c>
      <c r="AH16" s="64">
        <v>1.7172000000000001</v>
      </c>
      <c r="AI16" s="64">
        <v>1.1286</v>
      </c>
      <c r="AJ16" s="64">
        <v>1</v>
      </c>
      <c r="AK16" s="64">
        <v>2.7509999999999999</v>
      </c>
      <c r="AL16" s="64">
        <v>1</v>
      </c>
      <c r="AM16" s="64">
        <v>1</v>
      </c>
      <c r="AN16" s="64">
        <v>1</v>
      </c>
      <c r="AO16" s="64">
        <v>1.2925</v>
      </c>
      <c r="AP16" s="68">
        <v>1.7735000000000001</v>
      </c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</row>
    <row r="17" spans="1:62" x14ac:dyDescent="0.25">
      <c r="A17" s="84"/>
      <c r="B17" s="82" t="s">
        <v>70</v>
      </c>
      <c r="C17" s="64">
        <v>1.0524</v>
      </c>
      <c r="D17" s="64">
        <v>1.3080000000000001</v>
      </c>
      <c r="E17" s="64">
        <v>1</v>
      </c>
      <c r="F17" s="64">
        <v>1.0445</v>
      </c>
      <c r="G17" s="64">
        <v>1.53</v>
      </c>
      <c r="H17" s="64">
        <v>1.6704000000000001</v>
      </c>
      <c r="I17" s="64">
        <v>1.0291999999999999</v>
      </c>
      <c r="J17" s="64">
        <v>1.6273</v>
      </c>
      <c r="K17" s="64">
        <v>1</v>
      </c>
      <c r="L17" s="64">
        <v>1.0609</v>
      </c>
      <c r="M17" s="64">
        <v>1.6060000000000001</v>
      </c>
      <c r="N17" s="64">
        <v>1</v>
      </c>
      <c r="O17" s="64">
        <v>1.0516000000000001</v>
      </c>
      <c r="P17" s="64">
        <v>1.41</v>
      </c>
      <c r="Q17" s="64">
        <v>1.6757</v>
      </c>
      <c r="R17" s="64">
        <v>1.3753</v>
      </c>
      <c r="S17" s="64">
        <v>2.0173999999999999</v>
      </c>
      <c r="T17" s="64">
        <v>1.2666999999999999</v>
      </c>
      <c r="U17" s="64">
        <v>1.8136000000000001</v>
      </c>
      <c r="V17" s="64">
        <v>1.0463</v>
      </c>
      <c r="W17" s="64">
        <v>1</v>
      </c>
      <c r="X17" s="64">
        <v>2.3075999999999999</v>
      </c>
      <c r="Y17" s="64">
        <v>1.5161</v>
      </c>
      <c r="Z17" s="64">
        <v>2.3540000000000001</v>
      </c>
      <c r="AA17" s="64">
        <v>1</v>
      </c>
      <c r="AB17" s="64">
        <v>1.0182</v>
      </c>
      <c r="AC17" s="64">
        <v>1.3322000000000001</v>
      </c>
      <c r="AD17" s="64">
        <v>1.9166000000000001</v>
      </c>
      <c r="AE17" s="64">
        <v>1.5613999999999999</v>
      </c>
      <c r="AF17" s="64">
        <v>1.0818000000000001</v>
      </c>
      <c r="AG17" s="64">
        <v>2.2400000000000002</v>
      </c>
      <c r="AH17" s="64">
        <v>1.7172000000000001</v>
      </c>
      <c r="AI17" s="64">
        <v>1.1286</v>
      </c>
      <c r="AJ17" s="64">
        <v>1</v>
      </c>
      <c r="AK17" s="64">
        <v>2.7509999999999999</v>
      </c>
      <c r="AL17" s="64">
        <v>1</v>
      </c>
      <c r="AM17" s="64">
        <v>1</v>
      </c>
      <c r="AN17" s="64">
        <v>1</v>
      </c>
      <c r="AO17" s="64">
        <v>1.2925</v>
      </c>
      <c r="AP17" s="68">
        <v>1.7735000000000001</v>
      </c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3"/>
      <c r="BH17" s="63"/>
      <c r="BI17" s="63"/>
      <c r="BJ17" s="63"/>
    </row>
    <row r="18" spans="1:62" x14ac:dyDescent="0.25">
      <c r="A18" s="84"/>
      <c r="B18" s="86" t="s">
        <v>71</v>
      </c>
      <c r="C18" s="64">
        <v>1.0524</v>
      </c>
      <c r="D18" s="64">
        <v>1.3080000000000001</v>
      </c>
      <c r="E18" s="64">
        <v>1</v>
      </c>
      <c r="F18" s="64">
        <v>1.0445</v>
      </c>
      <c r="G18" s="64">
        <v>1.53</v>
      </c>
      <c r="H18" s="64">
        <v>1.6704000000000001</v>
      </c>
      <c r="I18" s="64">
        <v>1.0291999999999999</v>
      </c>
      <c r="J18" s="64">
        <v>1.6273</v>
      </c>
      <c r="K18" s="64">
        <v>1</v>
      </c>
      <c r="L18" s="64">
        <v>1.0609</v>
      </c>
      <c r="M18" s="64">
        <v>1.6060000000000001</v>
      </c>
      <c r="N18" s="64">
        <v>1</v>
      </c>
      <c r="O18" s="64">
        <v>1.0516000000000001</v>
      </c>
      <c r="P18" s="64">
        <v>1.41</v>
      </c>
      <c r="Q18" s="64">
        <v>1.6757</v>
      </c>
      <c r="R18" s="64">
        <v>1.3753</v>
      </c>
      <c r="S18" s="64">
        <v>2.0173999999999999</v>
      </c>
      <c r="T18" s="64">
        <v>1.2666999999999999</v>
      </c>
      <c r="U18" s="64">
        <v>1.8136000000000001</v>
      </c>
      <c r="V18" s="64">
        <v>1.0463</v>
      </c>
      <c r="W18" s="64">
        <v>1</v>
      </c>
      <c r="X18" s="64">
        <v>2.3075999999999999</v>
      </c>
      <c r="Y18" s="64">
        <v>1.5161</v>
      </c>
      <c r="Z18" s="64">
        <v>2.3540000000000001</v>
      </c>
      <c r="AA18" s="64">
        <v>1</v>
      </c>
      <c r="AB18" s="64">
        <v>1.0182</v>
      </c>
      <c r="AC18" s="64">
        <v>1.3322000000000001</v>
      </c>
      <c r="AD18" s="64">
        <v>1.9166000000000001</v>
      </c>
      <c r="AE18" s="64">
        <v>1.5613999999999999</v>
      </c>
      <c r="AF18" s="64">
        <v>1.0818000000000001</v>
      </c>
      <c r="AG18" s="64">
        <v>2.2400000000000002</v>
      </c>
      <c r="AH18" s="64">
        <v>1.7172000000000001</v>
      </c>
      <c r="AI18" s="64">
        <v>1.1286</v>
      </c>
      <c r="AJ18" s="64">
        <v>1</v>
      </c>
      <c r="AK18" s="64">
        <v>2.7509999999999999</v>
      </c>
      <c r="AL18" s="64">
        <v>1</v>
      </c>
      <c r="AM18" s="64">
        <v>1</v>
      </c>
      <c r="AN18" s="64">
        <v>1</v>
      </c>
      <c r="AO18" s="64">
        <v>1.2925</v>
      </c>
      <c r="AP18" s="68">
        <v>1.7735000000000001</v>
      </c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3"/>
      <c r="BF18" s="63"/>
      <c r="BG18" s="63"/>
      <c r="BH18" s="63"/>
      <c r="BI18" s="63"/>
      <c r="BJ18" s="63"/>
    </row>
    <row r="19" spans="1:62" x14ac:dyDescent="0.25">
      <c r="A19" s="84"/>
      <c r="B19" s="86" t="s">
        <v>72</v>
      </c>
      <c r="C19" s="64">
        <v>1.0524</v>
      </c>
      <c r="D19" s="64">
        <v>1.3080000000000001</v>
      </c>
      <c r="E19" s="64">
        <v>1</v>
      </c>
      <c r="F19" s="64">
        <v>1.0445</v>
      </c>
      <c r="G19" s="64">
        <v>1.53</v>
      </c>
      <c r="H19" s="64">
        <v>1.6704000000000001</v>
      </c>
      <c r="I19" s="64">
        <v>1.0291999999999999</v>
      </c>
      <c r="J19" s="64">
        <v>1.6273</v>
      </c>
      <c r="K19" s="64">
        <v>1</v>
      </c>
      <c r="L19" s="64">
        <v>1.0609</v>
      </c>
      <c r="M19" s="64">
        <v>1.6060000000000001</v>
      </c>
      <c r="N19" s="64">
        <v>1</v>
      </c>
      <c r="O19" s="64">
        <v>1.0516000000000001</v>
      </c>
      <c r="P19" s="64">
        <v>1.41</v>
      </c>
      <c r="Q19" s="64">
        <v>1.6757</v>
      </c>
      <c r="R19" s="64">
        <v>1.3753</v>
      </c>
      <c r="S19" s="64">
        <v>2.0173999999999999</v>
      </c>
      <c r="T19" s="64">
        <v>1.2666999999999999</v>
      </c>
      <c r="U19" s="64">
        <v>1.8136000000000001</v>
      </c>
      <c r="V19" s="64">
        <v>1.0463</v>
      </c>
      <c r="W19" s="64">
        <v>1</v>
      </c>
      <c r="X19" s="64">
        <v>2.3075999999999999</v>
      </c>
      <c r="Y19" s="64">
        <v>1.5161</v>
      </c>
      <c r="Z19" s="64">
        <v>2.3540000000000001</v>
      </c>
      <c r="AA19" s="64">
        <v>1</v>
      </c>
      <c r="AB19" s="64">
        <v>1.0182</v>
      </c>
      <c r="AC19" s="64">
        <v>1.3322000000000001</v>
      </c>
      <c r="AD19" s="64">
        <v>1.9166000000000001</v>
      </c>
      <c r="AE19" s="64">
        <v>1.5613999999999999</v>
      </c>
      <c r="AF19" s="64">
        <v>1.0818000000000001</v>
      </c>
      <c r="AG19" s="64">
        <v>2.2400000000000002</v>
      </c>
      <c r="AH19" s="64">
        <v>1.7172000000000001</v>
      </c>
      <c r="AI19" s="64">
        <v>1.1286</v>
      </c>
      <c r="AJ19" s="64">
        <v>1</v>
      </c>
      <c r="AK19" s="64">
        <v>2.7509999999999999</v>
      </c>
      <c r="AL19" s="64">
        <v>1</v>
      </c>
      <c r="AM19" s="64">
        <v>1</v>
      </c>
      <c r="AN19" s="64">
        <v>1</v>
      </c>
      <c r="AO19" s="64">
        <v>1.2925</v>
      </c>
      <c r="AP19" s="68">
        <v>1.7735000000000001</v>
      </c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63"/>
      <c r="BE19" s="63"/>
      <c r="BF19" s="63"/>
      <c r="BG19" s="63"/>
      <c r="BH19" s="63"/>
      <c r="BI19" s="63"/>
      <c r="BJ19" s="63"/>
    </row>
    <row r="20" spans="1:62" x14ac:dyDescent="0.25">
      <c r="A20" s="85"/>
      <c r="B20" s="81" t="s">
        <v>73</v>
      </c>
      <c r="C20" s="62">
        <v>1.0524</v>
      </c>
      <c r="D20" s="62">
        <v>1.3080000000000001</v>
      </c>
      <c r="E20" s="62">
        <v>1</v>
      </c>
      <c r="F20" s="62">
        <v>1.0445</v>
      </c>
      <c r="G20" s="62">
        <v>1.53</v>
      </c>
      <c r="H20" s="62">
        <v>1.6704000000000001</v>
      </c>
      <c r="I20" s="62">
        <v>1.0291999999999999</v>
      </c>
      <c r="J20" s="62">
        <v>1.6273</v>
      </c>
      <c r="K20" s="62">
        <v>1</v>
      </c>
      <c r="L20" s="62">
        <v>1.0609</v>
      </c>
      <c r="M20" s="62">
        <v>1.6060000000000001</v>
      </c>
      <c r="N20" s="62">
        <v>1</v>
      </c>
      <c r="O20" s="62">
        <v>1.0516000000000001</v>
      </c>
      <c r="P20" s="62">
        <v>1.41</v>
      </c>
      <c r="Q20" s="62">
        <v>1.6757</v>
      </c>
      <c r="R20" s="62">
        <v>1.3753</v>
      </c>
      <c r="S20" s="62">
        <v>2.0173999999999999</v>
      </c>
      <c r="T20" s="62">
        <v>1.2666999999999999</v>
      </c>
      <c r="U20" s="62">
        <v>1.8136000000000001</v>
      </c>
      <c r="V20" s="62">
        <v>1.0463</v>
      </c>
      <c r="W20" s="62">
        <v>1</v>
      </c>
      <c r="X20" s="62">
        <v>2.3075999999999999</v>
      </c>
      <c r="Y20" s="62">
        <v>1.5161</v>
      </c>
      <c r="Z20" s="62">
        <v>2.3540000000000001</v>
      </c>
      <c r="AA20" s="62">
        <v>1</v>
      </c>
      <c r="AB20" s="62">
        <v>1.0182</v>
      </c>
      <c r="AC20" s="62">
        <v>1.3322000000000001</v>
      </c>
      <c r="AD20" s="62">
        <v>1.9166000000000001</v>
      </c>
      <c r="AE20" s="62">
        <v>1.5613999999999999</v>
      </c>
      <c r="AF20" s="62">
        <v>1.0818000000000001</v>
      </c>
      <c r="AG20" s="62">
        <v>2.2400000000000002</v>
      </c>
      <c r="AH20" s="62">
        <v>1.7172000000000001</v>
      </c>
      <c r="AI20" s="62">
        <v>1.1286</v>
      </c>
      <c r="AJ20" s="62">
        <v>1</v>
      </c>
      <c r="AK20" s="62">
        <v>2.7509999999999999</v>
      </c>
      <c r="AL20" s="62">
        <v>1</v>
      </c>
      <c r="AM20" s="62">
        <v>1</v>
      </c>
      <c r="AN20" s="62">
        <v>1</v>
      </c>
      <c r="AO20" s="62">
        <v>1.2925</v>
      </c>
      <c r="AP20" s="69">
        <v>1.7735000000000001</v>
      </c>
      <c r="AQ20" s="63"/>
      <c r="AR20" s="63"/>
      <c r="AS20" s="63"/>
      <c r="AT20" s="63"/>
      <c r="AU20" s="63"/>
      <c r="AV20" s="63"/>
      <c r="AW20" s="63"/>
      <c r="AX20" s="63"/>
      <c r="AY20" s="63"/>
      <c r="AZ20" s="63"/>
      <c r="BA20" s="63"/>
      <c r="BB20" s="63"/>
      <c r="BC20" s="63"/>
      <c r="BD20" s="63"/>
      <c r="BE20" s="63"/>
      <c r="BF20" s="63"/>
      <c r="BG20" s="63"/>
      <c r="BH20" s="63"/>
      <c r="BI20" s="63"/>
      <c r="BJ20" s="63"/>
    </row>
    <row r="21" spans="1:62" x14ac:dyDescent="0.25">
      <c r="A21" s="87" t="s">
        <v>21</v>
      </c>
      <c r="B21" s="86" t="s">
        <v>68</v>
      </c>
      <c r="C21" s="65">
        <v>1.472</v>
      </c>
      <c r="D21" s="65">
        <v>1.2184999999999999</v>
      </c>
      <c r="E21" s="65">
        <v>1.1305000000000001</v>
      </c>
      <c r="F21" s="65">
        <v>2.0716000000000001</v>
      </c>
      <c r="G21" s="65">
        <v>1.2942</v>
      </c>
      <c r="H21" s="65">
        <v>1.0289999999999999</v>
      </c>
      <c r="I21" s="65">
        <v>1.5907</v>
      </c>
      <c r="J21" s="65">
        <v>1.5516000000000001</v>
      </c>
      <c r="K21" s="65">
        <v>1</v>
      </c>
      <c r="L21" s="65">
        <v>1.3189</v>
      </c>
      <c r="M21" s="65">
        <v>1.3152999999999999</v>
      </c>
      <c r="N21" s="65">
        <v>1.0062</v>
      </c>
      <c r="O21" s="65">
        <v>1</v>
      </c>
      <c r="P21" s="65">
        <v>1</v>
      </c>
      <c r="Q21" s="65">
        <v>1.0041</v>
      </c>
      <c r="R21" s="65">
        <v>1.0960000000000001</v>
      </c>
      <c r="S21" s="65">
        <v>1.3293999999999999</v>
      </c>
      <c r="T21" s="65">
        <v>1.0066999999999999</v>
      </c>
      <c r="U21" s="65">
        <v>1.3980999999999999</v>
      </c>
      <c r="V21" s="65">
        <v>2.1621000000000001</v>
      </c>
      <c r="W21" s="65">
        <v>1</v>
      </c>
      <c r="X21" s="65">
        <v>1.4137999999999999</v>
      </c>
      <c r="Y21" s="65">
        <v>1.3873</v>
      </c>
      <c r="Z21" s="65">
        <v>1.0763</v>
      </c>
      <c r="AA21" s="65">
        <v>1.6006</v>
      </c>
      <c r="AB21" s="65">
        <v>1.111</v>
      </c>
      <c r="AC21" s="65">
        <v>1.3736999999999999</v>
      </c>
      <c r="AD21" s="65">
        <v>1.1138999999999999</v>
      </c>
      <c r="AE21" s="65">
        <v>1.3866000000000001</v>
      </c>
      <c r="AF21" s="65">
        <v>1.3079000000000001</v>
      </c>
      <c r="AG21" s="65">
        <v>1.4670000000000001</v>
      </c>
      <c r="AH21" s="65">
        <v>1.0069999999999999</v>
      </c>
      <c r="AI21" s="65">
        <v>1</v>
      </c>
      <c r="AJ21" s="65">
        <v>1.0051000000000001</v>
      </c>
      <c r="AK21" s="65">
        <v>1</v>
      </c>
      <c r="AL21" s="65">
        <v>1.5215000000000001</v>
      </c>
      <c r="AM21" s="65">
        <v>1.2363999999999999</v>
      </c>
      <c r="AN21" s="65">
        <v>1.0994999999999999</v>
      </c>
      <c r="AO21" s="65">
        <v>1</v>
      </c>
      <c r="AP21" s="66">
        <v>1</v>
      </c>
      <c r="AQ21" s="63"/>
      <c r="AR21" s="63"/>
      <c r="AS21" s="63"/>
      <c r="AT21" s="63"/>
      <c r="AU21" s="63"/>
      <c r="AV21" s="63"/>
      <c r="AW21" s="63"/>
      <c r="AX21" s="63"/>
      <c r="AY21" s="63"/>
      <c r="AZ21" s="63"/>
      <c r="BA21" s="63"/>
      <c r="BB21" s="63"/>
      <c r="BC21" s="63"/>
      <c r="BD21" s="63"/>
      <c r="BE21" s="63"/>
      <c r="BF21" s="63"/>
      <c r="BG21" s="63"/>
      <c r="BH21" s="63"/>
      <c r="BI21" s="63"/>
      <c r="BJ21" s="63"/>
    </row>
    <row r="22" spans="1:62" x14ac:dyDescent="0.25">
      <c r="A22" s="88"/>
      <c r="B22" s="81" t="s">
        <v>69</v>
      </c>
      <c r="C22" s="64">
        <v>1.472</v>
      </c>
      <c r="D22" s="64">
        <v>1.2184999999999999</v>
      </c>
      <c r="E22" s="64">
        <v>1.1305000000000001</v>
      </c>
      <c r="F22" s="64">
        <v>2.0716000000000001</v>
      </c>
      <c r="G22" s="64">
        <v>1.2942</v>
      </c>
      <c r="H22" s="64">
        <v>1.0289999999999999</v>
      </c>
      <c r="I22" s="64">
        <v>1.5907</v>
      </c>
      <c r="J22" s="64">
        <v>1.5516000000000001</v>
      </c>
      <c r="K22" s="64">
        <v>1</v>
      </c>
      <c r="L22" s="64">
        <v>1.3189</v>
      </c>
      <c r="M22" s="64">
        <v>1.3152999999999999</v>
      </c>
      <c r="N22" s="64">
        <v>1.0062</v>
      </c>
      <c r="O22" s="64">
        <v>1</v>
      </c>
      <c r="P22" s="64">
        <v>1</v>
      </c>
      <c r="Q22" s="64">
        <v>1.0041</v>
      </c>
      <c r="R22" s="64">
        <v>1.0960000000000001</v>
      </c>
      <c r="S22" s="64">
        <v>1.3293999999999999</v>
      </c>
      <c r="T22" s="64">
        <v>1.0066999999999999</v>
      </c>
      <c r="U22" s="64">
        <v>1.3980999999999999</v>
      </c>
      <c r="V22" s="64">
        <v>2.1621000000000001</v>
      </c>
      <c r="W22" s="64">
        <v>1</v>
      </c>
      <c r="X22" s="64">
        <v>1.4137999999999999</v>
      </c>
      <c r="Y22" s="64">
        <v>1.3873</v>
      </c>
      <c r="Z22" s="64">
        <v>1.0763</v>
      </c>
      <c r="AA22" s="64">
        <v>1.6006</v>
      </c>
      <c r="AB22" s="64">
        <v>1.111</v>
      </c>
      <c r="AC22" s="64">
        <v>1.3736999999999999</v>
      </c>
      <c r="AD22" s="64">
        <v>1.1138999999999999</v>
      </c>
      <c r="AE22" s="64">
        <v>1.3866000000000001</v>
      </c>
      <c r="AF22" s="64">
        <v>1.3079000000000001</v>
      </c>
      <c r="AG22" s="64">
        <v>1.4670000000000001</v>
      </c>
      <c r="AH22" s="64">
        <v>1.0069999999999999</v>
      </c>
      <c r="AI22" s="64">
        <v>1</v>
      </c>
      <c r="AJ22" s="64">
        <v>1.0051000000000001</v>
      </c>
      <c r="AK22" s="64">
        <v>1</v>
      </c>
      <c r="AL22" s="64">
        <v>1.5215000000000001</v>
      </c>
      <c r="AM22" s="64">
        <v>1.2363999999999999</v>
      </c>
      <c r="AN22" s="64">
        <v>1.0994999999999999</v>
      </c>
      <c r="AO22" s="64">
        <v>1</v>
      </c>
      <c r="AP22" s="68">
        <v>1</v>
      </c>
      <c r="AQ22" s="63"/>
      <c r="AR22" s="63"/>
      <c r="AS22" s="63"/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63"/>
      <c r="BE22" s="63"/>
      <c r="BF22" s="63"/>
      <c r="BG22" s="63"/>
      <c r="BH22" s="63"/>
      <c r="BI22" s="63"/>
      <c r="BJ22" s="63"/>
    </row>
    <row r="23" spans="1:62" x14ac:dyDescent="0.25">
      <c r="A23" s="88"/>
      <c r="B23" s="82" t="s">
        <v>70</v>
      </c>
      <c r="C23" s="64">
        <v>1.472</v>
      </c>
      <c r="D23" s="64">
        <v>1.2184999999999999</v>
      </c>
      <c r="E23" s="64">
        <v>1.1305000000000001</v>
      </c>
      <c r="F23" s="64">
        <v>2.0716000000000001</v>
      </c>
      <c r="G23" s="64">
        <v>1.2942</v>
      </c>
      <c r="H23" s="64">
        <v>1.0289999999999999</v>
      </c>
      <c r="I23" s="64">
        <v>1.5907</v>
      </c>
      <c r="J23" s="64">
        <v>1.5516000000000001</v>
      </c>
      <c r="K23" s="64">
        <v>1</v>
      </c>
      <c r="L23" s="64">
        <v>1.3189</v>
      </c>
      <c r="M23" s="64">
        <v>1.3152999999999999</v>
      </c>
      <c r="N23" s="64">
        <v>1.0062</v>
      </c>
      <c r="O23" s="64">
        <v>1</v>
      </c>
      <c r="P23" s="64">
        <v>1</v>
      </c>
      <c r="Q23" s="64">
        <v>1.0041</v>
      </c>
      <c r="R23" s="64">
        <v>1.0960000000000001</v>
      </c>
      <c r="S23" s="64">
        <v>1.3293999999999999</v>
      </c>
      <c r="T23" s="64">
        <v>1.0066999999999999</v>
      </c>
      <c r="U23" s="64">
        <v>1.3980999999999999</v>
      </c>
      <c r="V23" s="64">
        <v>2.1621000000000001</v>
      </c>
      <c r="W23" s="64">
        <v>1</v>
      </c>
      <c r="X23" s="64">
        <v>1.4137999999999999</v>
      </c>
      <c r="Y23" s="64">
        <v>1.3873</v>
      </c>
      <c r="Z23" s="64">
        <v>1.0763</v>
      </c>
      <c r="AA23" s="64">
        <v>1.6006</v>
      </c>
      <c r="AB23" s="64">
        <v>1.111</v>
      </c>
      <c r="AC23" s="64">
        <v>1.3736999999999999</v>
      </c>
      <c r="AD23" s="64">
        <v>1.1138999999999999</v>
      </c>
      <c r="AE23" s="64">
        <v>1.3866000000000001</v>
      </c>
      <c r="AF23" s="64">
        <v>1.3079000000000001</v>
      </c>
      <c r="AG23" s="64">
        <v>1.4670000000000001</v>
      </c>
      <c r="AH23" s="64">
        <v>1.0069999999999999</v>
      </c>
      <c r="AI23" s="64">
        <v>1</v>
      </c>
      <c r="AJ23" s="64">
        <v>1.0051000000000001</v>
      </c>
      <c r="AK23" s="64">
        <v>1</v>
      </c>
      <c r="AL23" s="64">
        <v>1.5215000000000001</v>
      </c>
      <c r="AM23" s="64">
        <v>1.2363999999999999</v>
      </c>
      <c r="AN23" s="64">
        <v>1.0994999999999999</v>
      </c>
      <c r="AO23" s="64">
        <v>1</v>
      </c>
      <c r="AP23" s="68">
        <v>1</v>
      </c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</row>
    <row r="24" spans="1:62" x14ac:dyDescent="0.25">
      <c r="A24" s="88"/>
      <c r="B24" s="86" t="s">
        <v>71</v>
      </c>
      <c r="C24" s="64">
        <v>1.472</v>
      </c>
      <c r="D24" s="64">
        <v>1.2184999999999999</v>
      </c>
      <c r="E24" s="64">
        <v>1.1305000000000001</v>
      </c>
      <c r="F24" s="64">
        <v>2.0716000000000001</v>
      </c>
      <c r="G24" s="64">
        <v>1.2942</v>
      </c>
      <c r="H24" s="64">
        <v>1.0289999999999999</v>
      </c>
      <c r="I24" s="64">
        <v>1.5907</v>
      </c>
      <c r="J24" s="64">
        <v>1.5516000000000001</v>
      </c>
      <c r="K24" s="64">
        <v>1</v>
      </c>
      <c r="L24" s="64">
        <v>1.3189</v>
      </c>
      <c r="M24" s="64">
        <v>1.3152999999999999</v>
      </c>
      <c r="N24" s="64">
        <v>1.0062</v>
      </c>
      <c r="O24" s="64">
        <v>1</v>
      </c>
      <c r="P24" s="64">
        <v>1</v>
      </c>
      <c r="Q24" s="64">
        <v>1.0041</v>
      </c>
      <c r="R24" s="64">
        <v>1.0960000000000001</v>
      </c>
      <c r="S24" s="64">
        <v>1.3293999999999999</v>
      </c>
      <c r="T24" s="64">
        <v>1.0066999999999999</v>
      </c>
      <c r="U24" s="64">
        <v>1.3980999999999999</v>
      </c>
      <c r="V24" s="64">
        <v>2.1621000000000001</v>
      </c>
      <c r="W24" s="64">
        <v>1</v>
      </c>
      <c r="X24" s="64">
        <v>1.4137999999999999</v>
      </c>
      <c r="Y24" s="64">
        <v>1.3873</v>
      </c>
      <c r="Z24" s="64">
        <v>1.0763</v>
      </c>
      <c r="AA24" s="64">
        <v>1.6006</v>
      </c>
      <c r="AB24" s="64">
        <v>1.111</v>
      </c>
      <c r="AC24" s="64">
        <v>1.3736999999999999</v>
      </c>
      <c r="AD24" s="64">
        <v>1.1138999999999999</v>
      </c>
      <c r="AE24" s="64">
        <v>1.3866000000000001</v>
      </c>
      <c r="AF24" s="64">
        <v>1.3079000000000001</v>
      </c>
      <c r="AG24" s="64">
        <v>1.4670000000000001</v>
      </c>
      <c r="AH24" s="64">
        <v>1.0069999999999999</v>
      </c>
      <c r="AI24" s="64">
        <v>1</v>
      </c>
      <c r="AJ24" s="64">
        <v>1.0051000000000001</v>
      </c>
      <c r="AK24" s="64">
        <v>1</v>
      </c>
      <c r="AL24" s="64">
        <v>1.5215000000000001</v>
      </c>
      <c r="AM24" s="64">
        <v>1.2363999999999999</v>
      </c>
      <c r="AN24" s="64">
        <v>1.0994999999999999</v>
      </c>
      <c r="AO24" s="64">
        <v>1</v>
      </c>
      <c r="AP24" s="68">
        <v>1</v>
      </c>
      <c r="AQ24" s="63"/>
      <c r="AR24" s="63"/>
      <c r="AS24" s="63"/>
      <c r="AT24" s="63"/>
      <c r="AU24" s="63"/>
      <c r="AV24" s="63"/>
      <c r="AW24" s="63"/>
      <c r="AX24" s="63"/>
      <c r="AY24" s="63"/>
      <c r="AZ24" s="63"/>
      <c r="BA24" s="63"/>
      <c r="BB24" s="63"/>
      <c r="BC24" s="63"/>
      <c r="BD24" s="63"/>
      <c r="BE24" s="63"/>
      <c r="BF24" s="63"/>
      <c r="BG24" s="63"/>
      <c r="BH24" s="63"/>
      <c r="BI24" s="63"/>
      <c r="BJ24" s="63"/>
    </row>
    <row r="25" spans="1:62" x14ac:dyDescent="0.25">
      <c r="A25" s="88"/>
      <c r="B25" s="81" t="s">
        <v>72</v>
      </c>
      <c r="C25" s="64">
        <v>1.472</v>
      </c>
      <c r="D25" s="64">
        <v>1.2184999999999999</v>
      </c>
      <c r="E25" s="64">
        <v>1.1305000000000001</v>
      </c>
      <c r="F25" s="64">
        <v>2.0716000000000001</v>
      </c>
      <c r="G25" s="64">
        <v>1.2942</v>
      </c>
      <c r="H25" s="64">
        <v>1.0289999999999999</v>
      </c>
      <c r="I25" s="64">
        <v>1.5907</v>
      </c>
      <c r="J25" s="64">
        <v>1.5516000000000001</v>
      </c>
      <c r="K25" s="64">
        <v>1</v>
      </c>
      <c r="L25" s="64">
        <v>1.3189</v>
      </c>
      <c r="M25" s="64">
        <v>1.3152999999999999</v>
      </c>
      <c r="N25" s="64">
        <v>1.0062</v>
      </c>
      <c r="O25" s="64">
        <v>1</v>
      </c>
      <c r="P25" s="64">
        <v>1</v>
      </c>
      <c r="Q25" s="64">
        <v>1.0041</v>
      </c>
      <c r="R25" s="64">
        <v>1.0960000000000001</v>
      </c>
      <c r="S25" s="64">
        <v>1.3293999999999999</v>
      </c>
      <c r="T25" s="64">
        <v>1.0066999999999999</v>
      </c>
      <c r="U25" s="64">
        <v>1.3980999999999999</v>
      </c>
      <c r="V25" s="64">
        <v>2.1621000000000001</v>
      </c>
      <c r="W25" s="64">
        <v>1</v>
      </c>
      <c r="X25" s="64">
        <v>1.4137999999999999</v>
      </c>
      <c r="Y25" s="64">
        <v>1.3873</v>
      </c>
      <c r="Z25" s="64">
        <v>1.0763</v>
      </c>
      <c r="AA25" s="64">
        <v>1.6006</v>
      </c>
      <c r="AB25" s="64">
        <v>1.111</v>
      </c>
      <c r="AC25" s="64">
        <v>1.3736999999999999</v>
      </c>
      <c r="AD25" s="64">
        <v>1.1138999999999999</v>
      </c>
      <c r="AE25" s="64">
        <v>1.3866000000000001</v>
      </c>
      <c r="AF25" s="64">
        <v>1.3079000000000001</v>
      </c>
      <c r="AG25" s="64">
        <v>1.4670000000000001</v>
      </c>
      <c r="AH25" s="64">
        <v>1.0069999999999999</v>
      </c>
      <c r="AI25" s="64">
        <v>1</v>
      </c>
      <c r="AJ25" s="64">
        <v>1.0051000000000001</v>
      </c>
      <c r="AK25" s="64">
        <v>1</v>
      </c>
      <c r="AL25" s="64">
        <v>1.5215000000000001</v>
      </c>
      <c r="AM25" s="64">
        <v>1.2363999999999999</v>
      </c>
      <c r="AN25" s="64">
        <v>1.0994999999999999</v>
      </c>
      <c r="AO25" s="64">
        <v>1</v>
      </c>
      <c r="AP25" s="68">
        <v>1</v>
      </c>
      <c r="AQ25" s="63"/>
      <c r="AR25" s="63"/>
      <c r="AS25" s="63"/>
      <c r="AT25" s="63"/>
      <c r="AU25" s="63"/>
      <c r="AV25" s="63"/>
      <c r="AW25" s="63"/>
      <c r="AX25" s="63"/>
      <c r="AY25" s="63"/>
      <c r="AZ25" s="63"/>
      <c r="BA25" s="63"/>
      <c r="BB25" s="63"/>
      <c r="BC25" s="63"/>
      <c r="BD25" s="63"/>
      <c r="BE25" s="63"/>
      <c r="BF25" s="63"/>
      <c r="BG25" s="63"/>
      <c r="BH25" s="63"/>
      <c r="BI25" s="63"/>
      <c r="BJ25" s="63"/>
    </row>
    <row r="26" spans="1:62" x14ac:dyDescent="0.25">
      <c r="A26" s="89"/>
      <c r="B26" s="61" t="s">
        <v>73</v>
      </c>
      <c r="C26" s="62">
        <v>1.472</v>
      </c>
      <c r="D26" s="62">
        <v>1.2184999999999999</v>
      </c>
      <c r="E26" s="62">
        <v>1.1305000000000001</v>
      </c>
      <c r="F26" s="62">
        <v>2.0716000000000001</v>
      </c>
      <c r="G26" s="62">
        <v>1.2942</v>
      </c>
      <c r="H26" s="62">
        <v>1.0289999999999999</v>
      </c>
      <c r="I26" s="62">
        <v>1.5907</v>
      </c>
      <c r="J26" s="62">
        <v>1.5516000000000001</v>
      </c>
      <c r="K26" s="62">
        <v>1</v>
      </c>
      <c r="L26" s="62">
        <v>1.3189</v>
      </c>
      <c r="M26" s="62">
        <v>1.3152999999999999</v>
      </c>
      <c r="N26" s="62">
        <v>1.0062</v>
      </c>
      <c r="O26" s="62">
        <v>1</v>
      </c>
      <c r="P26" s="62">
        <v>1</v>
      </c>
      <c r="Q26" s="62">
        <v>1.0041</v>
      </c>
      <c r="R26" s="62">
        <v>1.0960000000000001</v>
      </c>
      <c r="S26" s="62">
        <v>1.3293999999999999</v>
      </c>
      <c r="T26" s="62">
        <v>1.0066999999999999</v>
      </c>
      <c r="U26" s="62">
        <v>1.3980999999999999</v>
      </c>
      <c r="V26" s="62">
        <v>2.1621000000000001</v>
      </c>
      <c r="W26" s="62">
        <v>1</v>
      </c>
      <c r="X26" s="62">
        <v>1.4137999999999999</v>
      </c>
      <c r="Y26" s="62">
        <v>1.3873</v>
      </c>
      <c r="Z26" s="62">
        <v>1.0763</v>
      </c>
      <c r="AA26" s="62">
        <v>1.6006</v>
      </c>
      <c r="AB26" s="62">
        <v>1.111</v>
      </c>
      <c r="AC26" s="62">
        <v>1.3736999999999999</v>
      </c>
      <c r="AD26" s="62">
        <v>1.1138999999999999</v>
      </c>
      <c r="AE26" s="62">
        <v>1.3866000000000001</v>
      </c>
      <c r="AF26" s="62">
        <v>1.3079000000000001</v>
      </c>
      <c r="AG26" s="62">
        <v>1.4670000000000001</v>
      </c>
      <c r="AH26" s="62">
        <v>1.0069999999999999</v>
      </c>
      <c r="AI26" s="62">
        <v>1</v>
      </c>
      <c r="AJ26" s="62">
        <v>1.0051000000000001</v>
      </c>
      <c r="AK26" s="62">
        <v>1</v>
      </c>
      <c r="AL26" s="62">
        <v>1.5215000000000001</v>
      </c>
      <c r="AM26" s="62">
        <v>1.2363999999999999</v>
      </c>
      <c r="AN26" s="62">
        <v>1.0994999999999999</v>
      </c>
      <c r="AO26" s="62">
        <v>1</v>
      </c>
      <c r="AP26" s="69">
        <v>1</v>
      </c>
      <c r="AQ26" s="63"/>
      <c r="AR26" s="63"/>
      <c r="AS26" s="63"/>
      <c r="AT26" s="63"/>
      <c r="AU26" s="63"/>
      <c r="AV26" s="63"/>
      <c r="AW26" s="63"/>
      <c r="AX26" s="63"/>
      <c r="AY26" s="63"/>
      <c r="AZ26" s="63"/>
      <c r="BA26" s="63"/>
      <c r="BB26" s="63"/>
      <c r="BC26" s="63"/>
      <c r="BD26" s="63"/>
      <c r="BE26" s="63"/>
      <c r="BF26" s="63"/>
      <c r="BG26" s="63"/>
      <c r="BH26" s="63"/>
      <c r="BI26" s="63"/>
      <c r="BJ26" s="63"/>
    </row>
    <row r="27" spans="1:62" x14ac:dyDescent="0.25">
      <c r="A27" s="72" t="s">
        <v>75</v>
      </c>
      <c r="B27" s="74"/>
      <c r="C27" s="91" t="s">
        <v>78</v>
      </c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  <c r="AW27" s="63"/>
      <c r="AX27" s="63"/>
      <c r="AY27" s="63"/>
      <c r="AZ27" s="63"/>
      <c r="BA27" s="63"/>
      <c r="BB27" s="63"/>
      <c r="BC27" s="63"/>
      <c r="BD27" s="63"/>
      <c r="BE27" s="63"/>
      <c r="BF27" s="63"/>
      <c r="BG27" s="63"/>
      <c r="BH27" s="63"/>
      <c r="BI27" s="63"/>
      <c r="BJ27" s="63"/>
    </row>
    <row r="28" spans="1:62" x14ac:dyDescent="0.25">
      <c r="A28" s="75" t="s">
        <v>18</v>
      </c>
      <c r="B28" s="65" t="s">
        <v>68</v>
      </c>
      <c r="C28" s="65">
        <v>1</v>
      </c>
      <c r="D28" s="65">
        <v>1</v>
      </c>
      <c r="E28" s="65">
        <v>1</v>
      </c>
      <c r="F28" s="65">
        <v>1.4034</v>
      </c>
      <c r="G28" s="65">
        <v>1.9641999999999999</v>
      </c>
      <c r="H28" s="65">
        <v>1</v>
      </c>
      <c r="I28" s="65">
        <v>1.0319</v>
      </c>
      <c r="J28" s="65">
        <v>2.1804999999999999</v>
      </c>
      <c r="K28" s="65">
        <v>1.0023</v>
      </c>
      <c r="L28" s="65">
        <v>1.7124999999999999</v>
      </c>
      <c r="M28" s="65">
        <v>1.0263</v>
      </c>
      <c r="N28" s="65">
        <v>1.8209</v>
      </c>
      <c r="O28" s="65">
        <v>1.0479000000000001</v>
      </c>
      <c r="P28" s="65">
        <v>1.0895999999999999</v>
      </c>
      <c r="Q28" s="65">
        <v>1.7675000000000001</v>
      </c>
      <c r="R28" s="65">
        <v>1.1709000000000001</v>
      </c>
      <c r="S28" s="65">
        <v>1.7788999999999999</v>
      </c>
      <c r="T28" s="65">
        <v>1</v>
      </c>
      <c r="U28" s="65">
        <v>1</v>
      </c>
      <c r="V28" s="66">
        <v>1.6729000000000001</v>
      </c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  <c r="AW28" s="63"/>
      <c r="AX28" s="63"/>
      <c r="AY28" s="63"/>
      <c r="AZ28" s="63"/>
      <c r="BA28" s="63"/>
      <c r="BB28" s="63"/>
      <c r="BC28" s="63"/>
      <c r="BD28" s="63"/>
      <c r="BE28" s="63"/>
      <c r="BF28" s="63"/>
      <c r="BG28" s="63"/>
      <c r="BH28" s="63"/>
      <c r="BI28" s="63"/>
      <c r="BJ28" s="63"/>
    </row>
    <row r="29" spans="1:62" x14ac:dyDescent="0.25">
      <c r="A29" s="76"/>
      <c r="B29" s="65" t="s">
        <v>69</v>
      </c>
      <c r="C29" s="64">
        <v>1</v>
      </c>
      <c r="D29" s="64">
        <v>1</v>
      </c>
      <c r="E29" s="64">
        <v>1</v>
      </c>
      <c r="F29" s="64">
        <v>1.4034</v>
      </c>
      <c r="G29" s="64">
        <v>1.5956999999999999</v>
      </c>
      <c r="H29" s="64">
        <v>1</v>
      </c>
      <c r="I29" s="64">
        <v>1.0319</v>
      </c>
      <c r="J29" s="64">
        <v>1</v>
      </c>
      <c r="K29" s="64">
        <v>1.2377</v>
      </c>
      <c r="L29" s="64">
        <v>1.1452</v>
      </c>
      <c r="M29" s="64">
        <v>1.2503</v>
      </c>
      <c r="N29" s="64">
        <v>1.4363999999999999</v>
      </c>
      <c r="O29" s="64">
        <v>1.0479000000000001</v>
      </c>
      <c r="P29" s="64">
        <v>1.0895999999999999</v>
      </c>
      <c r="Q29" s="64">
        <v>1.0811999999999999</v>
      </c>
      <c r="R29" s="64">
        <v>1.1709000000000001</v>
      </c>
      <c r="S29" s="64">
        <v>1</v>
      </c>
      <c r="T29" s="64">
        <v>1</v>
      </c>
      <c r="U29" s="64">
        <v>1</v>
      </c>
      <c r="V29" s="68">
        <v>1.1051</v>
      </c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  <c r="AP29" s="63"/>
      <c r="AQ29" s="63"/>
      <c r="AR29" s="63"/>
      <c r="AS29" s="63"/>
      <c r="AT29" s="63"/>
      <c r="AU29" s="63"/>
      <c r="AV29" s="63"/>
      <c r="AW29" s="63"/>
      <c r="AX29" s="63"/>
      <c r="AY29" s="63"/>
      <c r="AZ29" s="63"/>
      <c r="BA29" s="63"/>
      <c r="BB29" s="63"/>
      <c r="BC29" s="63"/>
      <c r="BD29" s="63"/>
      <c r="BE29" s="63"/>
      <c r="BF29" s="63"/>
      <c r="BG29" s="63"/>
      <c r="BH29" s="63"/>
      <c r="BI29" s="63"/>
      <c r="BJ29" s="63"/>
    </row>
    <row r="30" spans="1:62" x14ac:dyDescent="0.25">
      <c r="A30" s="76"/>
      <c r="B30" s="71" t="s">
        <v>70</v>
      </c>
      <c r="C30" s="64">
        <v>1</v>
      </c>
      <c r="D30" s="64">
        <v>1</v>
      </c>
      <c r="E30" s="64">
        <v>1</v>
      </c>
      <c r="F30" s="64">
        <v>1.4034</v>
      </c>
      <c r="G30" s="64">
        <v>1.5956999999999999</v>
      </c>
      <c r="H30" s="64">
        <v>1</v>
      </c>
      <c r="I30" s="64">
        <v>1.0319</v>
      </c>
      <c r="J30" s="64">
        <v>1</v>
      </c>
      <c r="K30" s="64">
        <v>1.2377</v>
      </c>
      <c r="L30" s="64">
        <v>1.1452</v>
      </c>
      <c r="M30" s="64">
        <v>1.2503</v>
      </c>
      <c r="N30" s="64">
        <v>1.4363999999999999</v>
      </c>
      <c r="O30" s="64">
        <v>1.0479000000000001</v>
      </c>
      <c r="P30" s="64">
        <v>1.0895999999999999</v>
      </c>
      <c r="Q30" s="64">
        <v>1.0811999999999999</v>
      </c>
      <c r="R30" s="64">
        <v>1.1709000000000001</v>
      </c>
      <c r="S30" s="64">
        <v>1</v>
      </c>
      <c r="T30" s="64">
        <v>1</v>
      </c>
      <c r="U30" s="64">
        <v>1</v>
      </c>
      <c r="V30" s="68">
        <v>1.1051</v>
      </c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  <c r="AT30" s="63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</row>
    <row r="31" spans="1:62" x14ac:dyDescent="0.25">
      <c r="A31" s="76"/>
      <c r="B31" s="71" t="s">
        <v>71</v>
      </c>
      <c r="C31" s="64">
        <v>1</v>
      </c>
      <c r="D31" s="64">
        <v>1</v>
      </c>
      <c r="E31" s="64">
        <v>1</v>
      </c>
      <c r="F31" s="64">
        <v>1.4034</v>
      </c>
      <c r="G31" s="64">
        <v>1.5956999999999999</v>
      </c>
      <c r="H31" s="64">
        <v>1</v>
      </c>
      <c r="I31" s="64">
        <v>1.0319</v>
      </c>
      <c r="J31" s="64">
        <v>1</v>
      </c>
      <c r="K31" s="64">
        <v>1.2377</v>
      </c>
      <c r="L31" s="64">
        <v>1.1452</v>
      </c>
      <c r="M31" s="64">
        <v>1.2503</v>
      </c>
      <c r="N31" s="64">
        <v>1.4363999999999999</v>
      </c>
      <c r="O31" s="64">
        <v>1.0479000000000001</v>
      </c>
      <c r="P31" s="64">
        <v>1.0895999999999999</v>
      </c>
      <c r="Q31" s="64">
        <v>1.0811999999999999</v>
      </c>
      <c r="R31" s="64">
        <v>1.1709000000000001</v>
      </c>
      <c r="S31" s="64">
        <v>1</v>
      </c>
      <c r="T31" s="64">
        <v>1</v>
      </c>
      <c r="U31" s="64">
        <v>1</v>
      </c>
      <c r="V31" s="68">
        <v>1.1051</v>
      </c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</row>
    <row r="32" spans="1:62" x14ac:dyDescent="0.25">
      <c r="A32" s="76"/>
      <c r="B32" s="71" t="s">
        <v>72</v>
      </c>
      <c r="C32" s="64">
        <v>1</v>
      </c>
      <c r="D32" s="64">
        <v>1</v>
      </c>
      <c r="E32" s="64">
        <v>1</v>
      </c>
      <c r="F32" s="64">
        <v>1.4034</v>
      </c>
      <c r="G32" s="64">
        <v>1.5956999999999999</v>
      </c>
      <c r="H32" s="64">
        <v>1</v>
      </c>
      <c r="I32" s="64">
        <v>1.0319</v>
      </c>
      <c r="J32" s="64">
        <v>1</v>
      </c>
      <c r="K32" s="64">
        <v>1.2377</v>
      </c>
      <c r="L32" s="64">
        <v>1.1452</v>
      </c>
      <c r="M32" s="64">
        <v>1.2503</v>
      </c>
      <c r="N32" s="64">
        <v>1.4363999999999999</v>
      </c>
      <c r="O32" s="64">
        <v>1.0479000000000001</v>
      </c>
      <c r="P32" s="64">
        <v>1.0895999999999999</v>
      </c>
      <c r="Q32" s="64">
        <v>1.0811999999999999</v>
      </c>
      <c r="R32" s="64">
        <v>1.1709000000000001</v>
      </c>
      <c r="S32" s="64">
        <v>1</v>
      </c>
      <c r="T32" s="64">
        <v>1</v>
      </c>
      <c r="U32" s="64">
        <v>1</v>
      </c>
      <c r="V32" s="68">
        <v>1.1051</v>
      </c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</row>
    <row r="33" spans="1:62" x14ac:dyDescent="0.25">
      <c r="A33" s="76"/>
      <c r="B33" s="64" t="s">
        <v>73</v>
      </c>
      <c r="C33" s="64">
        <v>1</v>
      </c>
      <c r="D33" s="64">
        <v>1</v>
      </c>
      <c r="E33" s="64">
        <v>1</v>
      </c>
      <c r="F33" s="64">
        <v>1.4034</v>
      </c>
      <c r="G33" s="64">
        <v>1.5956999999999999</v>
      </c>
      <c r="H33" s="64">
        <v>1</v>
      </c>
      <c r="I33" s="64">
        <v>1.0319</v>
      </c>
      <c r="J33" s="64">
        <v>1</v>
      </c>
      <c r="K33" s="64">
        <v>1.2377</v>
      </c>
      <c r="L33" s="64">
        <v>1.1452</v>
      </c>
      <c r="M33" s="64">
        <v>1.2503</v>
      </c>
      <c r="N33" s="64">
        <v>1.4363999999999999</v>
      </c>
      <c r="O33" s="64">
        <v>1.0479000000000001</v>
      </c>
      <c r="P33" s="64">
        <v>1.0895999999999999</v>
      </c>
      <c r="Q33" s="64">
        <v>1.0811999999999999</v>
      </c>
      <c r="R33" s="64">
        <v>1.1709000000000001</v>
      </c>
      <c r="S33" s="64">
        <v>1</v>
      </c>
      <c r="T33" s="64">
        <v>1</v>
      </c>
      <c r="U33" s="64">
        <v>1</v>
      </c>
      <c r="V33" s="68">
        <v>1.1051</v>
      </c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3"/>
      <c r="AT33" s="63"/>
      <c r="AU33" s="63"/>
      <c r="AV33" s="63"/>
      <c r="AW33" s="63"/>
      <c r="AX33" s="63"/>
      <c r="AY33" s="63"/>
      <c r="AZ33" s="63"/>
      <c r="BA33" s="63"/>
      <c r="BB33" s="63"/>
      <c r="BC33" s="63"/>
      <c r="BD33" s="63"/>
      <c r="BE33" s="63"/>
      <c r="BF33" s="63"/>
      <c r="BG33" s="63"/>
      <c r="BH33" s="63"/>
      <c r="BI33" s="63"/>
      <c r="BJ33" s="63"/>
    </row>
    <row r="34" spans="1:62" x14ac:dyDescent="0.25">
      <c r="A34" s="75" t="s">
        <v>19</v>
      </c>
      <c r="B34" s="71" t="s">
        <v>68</v>
      </c>
      <c r="C34" s="65">
        <v>1.0201</v>
      </c>
      <c r="D34" s="65">
        <v>1.0089999999999999</v>
      </c>
      <c r="E34" s="65">
        <v>1.7110000000000001</v>
      </c>
      <c r="F34" s="65">
        <v>1.2433000000000001</v>
      </c>
      <c r="G34" s="65">
        <v>1</v>
      </c>
      <c r="H34" s="65">
        <v>1.0303</v>
      </c>
      <c r="I34" s="65">
        <v>1.1184000000000001</v>
      </c>
      <c r="J34" s="65">
        <v>1</v>
      </c>
      <c r="K34" s="65">
        <v>1.0008999999999999</v>
      </c>
      <c r="L34" s="65">
        <v>1.7056</v>
      </c>
      <c r="M34" s="65">
        <v>1.0086999999999999</v>
      </c>
      <c r="N34" s="65">
        <v>1.6448</v>
      </c>
      <c r="O34" s="65">
        <v>1.0250999999999999</v>
      </c>
      <c r="P34" s="65">
        <v>1.0969</v>
      </c>
      <c r="Q34" s="65">
        <v>1</v>
      </c>
      <c r="R34" s="65">
        <v>1.2032</v>
      </c>
      <c r="S34" s="65">
        <v>1.4200999999999999</v>
      </c>
      <c r="T34" s="65">
        <v>1</v>
      </c>
      <c r="U34" s="65">
        <v>1.4933000000000001</v>
      </c>
      <c r="V34" s="65">
        <v>2.0491999999999999</v>
      </c>
      <c r="W34" s="65">
        <v>1.2924</v>
      </c>
      <c r="X34" s="65">
        <v>1.4282999999999999</v>
      </c>
      <c r="Y34" s="65">
        <v>1.4337</v>
      </c>
      <c r="Z34" s="65">
        <v>1.0728</v>
      </c>
      <c r="AA34" s="65">
        <v>1.2453000000000001</v>
      </c>
      <c r="AB34" s="65">
        <v>1.2021999999999999</v>
      </c>
      <c r="AC34" s="65">
        <v>1</v>
      </c>
      <c r="AD34" s="65">
        <v>1.1132</v>
      </c>
      <c r="AE34" s="65">
        <v>1.7357</v>
      </c>
      <c r="AF34" s="65">
        <v>1.0740000000000001</v>
      </c>
      <c r="AG34" s="65">
        <v>1.1514</v>
      </c>
      <c r="AH34" s="65">
        <v>1.2442</v>
      </c>
      <c r="AI34" s="65">
        <v>1.0780000000000001</v>
      </c>
      <c r="AJ34" s="65">
        <v>1.8823000000000001</v>
      </c>
      <c r="AK34" s="65">
        <v>1.2473000000000001</v>
      </c>
      <c r="AL34" s="65">
        <v>1.7181999999999999</v>
      </c>
      <c r="AM34" s="65">
        <v>1.4322999999999999</v>
      </c>
      <c r="AN34" s="65">
        <v>1.1917</v>
      </c>
      <c r="AO34" s="65">
        <v>1.7242999999999999</v>
      </c>
      <c r="AP34" s="65">
        <v>1.5909</v>
      </c>
      <c r="AQ34" s="65">
        <v>1.4876</v>
      </c>
      <c r="AR34" s="65">
        <v>1.0814999999999999</v>
      </c>
      <c r="AS34" s="65">
        <v>1.1364000000000001</v>
      </c>
      <c r="AT34" s="65">
        <v>1</v>
      </c>
      <c r="AU34" s="65">
        <v>1.0148999999999999</v>
      </c>
      <c r="AV34" s="65">
        <v>2.3307000000000002</v>
      </c>
      <c r="AW34" s="65">
        <v>1.0948</v>
      </c>
      <c r="AX34" s="65">
        <v>1.0146999999999999</v>
      </c>
      <c r="AY34" s="65">
        <v>1.9557</v>
      </c>
      <c r="AZ34" s="65">
        <v>1</v>
      </c>
      <c r="BA34" s="65">
        <v>1.0801000000000001</v>
      </c>
      <c r="BB34" s="65">
        <v>1.3289</v>
      </c>
      <c r="BC34" s="65">
        <v>1.5256000000000001</v>
      </c>
      <c r="BD34" s="65">
        <v>1.4045000000000001</v>
      </c>
      <c r="BE34" s="65">
        <v>1.8784000000000001</v>
      </c>
      <c r="BF34" s="65">
        <v>1.1788000000000001</v>
      </c>
      <c r="BG34" s="65">
        <v>1.0741000000000001</v>
      </c>
      <c r="BH34" s="65">
        <v>1</v>
      </c>
      <c r="BI34" s="65">
        <v>1</v>
      </c>
      <c r="BJ34" s="66">
        <v>2.0295999999999998</v>
      </c>
    </row>
    <row r="35" spans="1:62" x14ac:dyDescent="0.25">
      <c r="A35" s="76"/>
      <c r="B35" s="64" t="s">
        <v>69</v>
      </c>
      <c r="C35" s="64">
        <v>2.4441000000000002</v>
      </c>
      <c r="D35" s="64">
        <v>1.0089999999999999</v>
      </c>
      <c r="E35" s="64">
        <v>1.7110000000000001</v>
      </c>
      <c r="F35" s="64">
        <v>1.0920000000000001</v>
      </c>
      <c r="G35" s="64">
        <v>1.3253999999999999</v>
      </c>
      <c r="H35" s="64">
        <v>1.2683</v>
      </c>
      <c r="I35" s="64">
        <v>1</v>
      </c>
      <c r="J35" s="64">
        <v>1</v>
      </c>
      <c r="K35" s="64">
        <v>1.0008999999999999</v>
      </c>
      <c r="L35" s="64">
        <v>1.3852</v>
      </c>
      <c r="M35" s="64">
        <v>1.0086999999999999</v>
      </c>
      <c r="N35" s="64">
        <v>2.2467000000000001</v>
      </c>
      <c r="O35" s="64">
        <v>2.5657999999999999</v>
      </c>
      <c r="P35" s="64">
        <v>2.4834999999999998</v>
      </c>
      <c r="Q35" s="64">
        <v>1</v>
      </c>
      <c r="R35" s="64">
        <v>1.2013</v>
      </c>
      <c r="S35" s="64">
        <v>2.4965999999999999</v>
      </c>
      <c r="T35" s="64">
        <v>1</v>
      </c>
      <c r="U35" s="64">
        <v>1.4933000000000001</v>
      </c>
      <c r="V35" s="64">
        <v>2.0371999999999999</v>
      </c>
      <c r="W35" s="64">
        <v>1.2892999999999999</v>
      </c>
      <c r="X35" s="64">
        <v>1.4282999999999999</v>
      </c>
      <c r="Y35" s="64">
        <v>2.4698000000000002</v>
      </c>
      <c r="Z35" s="64">
        <v>1.0728</v>
      </c>
      <c r="AA35" s="64">
        <v>1.2415</v>
      </c>
      <c r="AB35" s="64">
        <v>1.2021999999999999</v>
      </c>
      <c r="AC35" s="64">
        <v>1</v>
      </c>
      <c r="AD35" s="64">
        <v>1.1132</v>
      </c>
      <c r="AE35" s="64">
        <v>1.3747</v>
      </c>
      <c r="AF35" s="64">
        <v>1.0740000000000001</v>
      </c>
      <c r="AG35" s="64">
        <v>1.1514</v>
      </c>
      <c r="AH35" s="64">
        <v>2.6164000000000001</v>
      </c>
      <c r="AI35" s="64">
        <v>1.0780000000000001</v>
      </c>
      <c r="AJ35" s="64">
        <v>1.5785</v>
      </c>
      <c r="AK35" s="64">
        <v>2.4878999999999998</v>
      </c>
      <c r="AL35" s="64">
        <v>1.7181999999999999</v>
      </c>
      <c r="AM35" s="64">
        <v>1.7766</v>
      </c>
      <c r="AN35" s="64">
        <v>2.5289999999999999</v>
      </c>
      <c r="AO35" s="64">
        <v>1.7242999999999999</v>
      </c>
      <c r="AP35" s="64">
        <v>1.6771</v>
      </c>
      <c r="AQ35" s="64">
        <v>1.4876</v>
      </c>
      <c r="AR35" s="64">
        <v>1.0814999999999999</v>
      </c>
      <c r="AS35" s="64">
        <v>1.1364000000000001</v>
      </c>
      <c r="AT35" s="64">
        <v>1</v>
      </c>
      <c r="AU35" s="64">
        <v>1.0148999999999999</v>
      </c>
      <c r="AV35" s="64">
        <v>2.3307000000000002</v>
      </c>
      <c r="AW35" s="64">
        <v>1.4921</v>
      </c>
      <c r="AX35" s="64">
        <v>1.0146999999999999</v>
      </c>
      <c r="AY35" s="64">
        <v>1.6595</v>
      </c>
      <c r="AZ35" s="64">
        <v>1</v>
      </c>
      <c r="BA35" s="64">
        <v>1.5251999999999999</v>
      </c>
      <c r="BB35" s="64">
        <v>1.3289</v>
      </c>
      <c r="BC35" s="64">
        <v>2.3683000000000001</v>
      </c>
      <c r="BD35" s="64">
        <v>1.4028</v>
      </c>
      <c r="BE35" s="64">
        <v>1.8784000000000001</v>
      </c>
      <c r="BF35" s="64">
        <v>1.9112</v>
      </c>
      <c r="BG35" s="64">
        <v>1.0741000000000001</v>
      </c>
      <c r="BH35" s="64">
        <v>1.3113999999999999</v>
      </c>
      <c r="BI35" s="64">
        <v>1</v>
      </c>
      <c r="BJ35" s="68">
        <v>2.0295999999999998</v>
      </c>
    </row>
    <row r="36" spans="1:62" x14ac:dyDescent="0.25">
      <c r="A36" s="76"/>
      <c r="B36" s="65" t="s">
        <v>70</v>
      </c>
      <c r="C36" s="64">
        <v>3.0552000000000001</v>
      </c>
      <c r="D36" s="64">
        <v>1.0089999999999999</v>
      </c>
      <c r="E36" s="64">
        <v>1.7110000000000001</v>
      </c>
      <c r="F36" s="64">
        <v>1.0920000000000001</v>
      </c>
      <c r="G36" s="64">
        <v>1.3253999999999999</v>
      </c>
      <c r="H36" s="64">
        <v>1.2683</v>
      </c>
      <c r="I36" s="64">
        <v>1.1184000000000001</v>
      </c>
      <c r="J36" s="64">
        <v>1</v>
      </c>
      <c r="K36" s="64">
        <v>1.0008999999999999</v>
      </c>
      <c r="L36" s="64">
        <v>1.8944000000000001</v>
      </c>
      <c r="M36" s="64">
        <v>1.0086999999999999</v>
      </c>
      <c r="N36" s="64">
        <v>1.6448</v>
      </c>
      <c r="O36" s="64">
        <v>1.1964999999999999</v>
      </c>
      <c r="P36" s="64">
        <v>1.2512000000000001</v>
      </c>
      <c r="Q36" s="64">
        <v>1</v>
      </c>
      <c r="R36" s="64">
        <v>1.2032</v>
      </c>
      <c r="S36" s="64">
        <v>1.4200999999999999</v>
      </c>
      <c r="T36" s="64">
        <v>1</v>
      </c>
      <c r="U36" s="64">
        <v>1.4933000000000001</v>
      </c>
      <c r="V36" s="64">
        <v>2.3938000000000001</v>
      </c>
      <c r="W36" s="64">
        <v>1.2924</v>
      </c>
      <c r="X36" s="64">
        <v>1.4282999999999999</v>
      </c>
      <c r="Y36" s="64">
        <v>2.1913</v>
      </c>
      <c r="Z36" s="64">
        <v>1.0728</v>
      </c>
      <c r="AA36" s="64">
        <v>1.2453000000000001</v>
      </c>
      <c r="AB36" s="64">
        <v>1.2021999999999999</v>
      </c>
      <c r="AC36" s="64">
        <v>1</v>
      </c>
      <c r="AD36" s="64">
        <v>1.1132</v>
      </c>
      <c r="AE36" s="64">
        <v>1.3747</v>
      </c>
      <c r="AF36" s="64">
        <v>1.0740000000000001</v>
      </c>
      <c r="AG36" s="64">
        <v>1.1514</v>
      </c>
      <c r="AH36" s="64">
        <v>3.2052</v>
      </c>
      <c r="AI36" s="64">
        <v>1.0780000000000001</v>
      </c>
      <c r="AJ36" s="64">
        <v>2.0615000000000001</v>
      </c>
      <c r="AK36" s="64">
        <v>3.0202</v>
      </c>
      <c r="AL36" s="64">
        <v>1.7181999999999999</v>
      </c>
      <c r="AM36" s="64">
        <v>1.7766</v>
      </c>
      <c r="AN36" s="64">
        <v>3.1812</v>
      </c>
      <c r="AO36" s="64">
        <v>1.7242999999999999</v>
      </c>
      <c r="AP36" s="64">
        <v>1.6771</v>
      </c>
      <c r="AQ36" s="64">
        <v>1.4876</v>
      </c>
      <c r="AR36" s="64">
        <v>1.0814999999999999</v>
      </c>
      <c r="AS36" s="64">
        <v>1.1364000000000001</v>
      </c>
      <c r="AT36" s="64">
        <v>1</v>
      </c>
      <c r="AU36" s="64">
        <v>1.0148999999999999</v>
      </c>
      <c r="AV36" s="64">
        <v>2.3307000000000002</v>
      </c>
      <c r="AW36" s="64">
        <v>1.4921</v>
      </c>
      <c r="AX36" s="64">
        <v>1.0146999999999999</v>
      </c>
      <c r="AY36" s="64">
        <v>1.6595</v>
      </c>
      <c r="AZ36" s="64">
        <v>1</v>
      </c>
      <c r="BA36" s="64">
        <v>1.5251999999999999</v>
      </c>
      <c r="BB36" s="64">
        <v>1.3289</v>
      </c>
      <c r="BC36" s="64">
        <v>3.0508999999999999</v>
      </c>
      <c r="BD36" s="64">
        <v>1.4045000000000001</v>
      </c>
      <c r="BE36" s="64">
        <v>1.8784000000000001</v>
      </c>
      <c r="BF36" s="64">
        <v>2.2256</v>
      </c>
      <c r="BG36" s="64">
        <v>1.0741000000000001</v>
      </c>
      <c r="BH36" s="64">
        <v>1</v>
      </c>
      <c r="BI36" s="64">
        <v>1</v>
      </c>
      <c r="BJ36" s="68">
        <v>2.0295999999999998</v>
      </c>
    </row>
    <row r="37" spans="1:62" x14ac:dyDescent="0.25">
      <c r="A37" s="76"/>
      <c r="B37" s="71" t="s">
        <v>71</v>
      </c>
      <c r="C37" s="64">
        <v>3.0552000000000001</v>
      </c>
      <c r="D37" s="64">
        <v>1.0089999999999999</v>
      </c>
      <c r="E37" s="64">
        <v>1.7110000000000001</v>
      </c>
      <c r="F37" s="64">
        <v>1.0920000000000001</v>
      </c>
      <c r="G37" s="64">
        <v>1.3253999999999999</v>
      </c>
      <c r="H37" s="64">
        <v>1.2683</v>
      </c>
      <c r="I37" s="64">
        <v>1.1184000000000001</v>
      </c>
      <c r="J37" s="64">
        <v>1</v>
      </c>
      <c r="K37" s="64">
        <v>1.0008999999999999</v>
      </c>
      <c r="L37" s="64">
        <v>1.8944000000000001</v>
      </c>
      <c r="M37" s="64">
        <v>1.0086999999999999</v>
      </c>
      <c r="N37" s="64">
        <v>1.6448</v>
      </c>
      <c r="O37" s="64">
        <v>1.1964999999999999</v>
      </c>
      <c r="P37" s="64">
        <v>1.2512000000000001</v>
      </c>
      <c r="Q37" s="64">
        <v>1</v>
      </c>
      <c r="R37" s="64">
        <v>1.2032</v>
      </c>
      <c r="S37" s="64">
        <v>1.4200999999999999</v>
      </c>
      <c r="T37" s="64">
        <v>1</v>
      </c>
      <c r="U37" s="64">
        <v>1.4933000000000001</v>
      </c>
      <c r="V37" s="64">
        <v>2.3938000000000001</v>
      </c>
      <c r="W37" s="64">
        <v>1.2924</v>
      </c>
      <c r="X37" s="64">
        <v>1.4282999999999999</v>
      </c>
      <c r="Y37" s="64">
        <v>2.1913</v>
      </c>
      <c r="Z37" s="64">
        <v>1.0728</v>
      </c>
      <c r="AA37" s="64">
        <v>1.2453000000000001</v>
      </c>
      <c r="AB37" s="64">
        <v>1.2021999999999999</v>
      </c>
      <c r="AC37" s="64">
        <v>1</v>
      </c>
      <c r="AD37" s="64">
        <v>1.1132</v>
      </c>
      <c r="AE37" s="64">
        <v>1.3747</v>
      </c>
      <c r="AF37" s="64">
        <v>1.0740000000000001</v>
      </c>
      <c r="AG37" s="64">
        <v>1.1514</v>
      </c>
      <c r="AH37" s="64">
        <v>3.2052</v>
      </c>
      <c r="AI37" s="64">
        <v>1.0780000000000001</v>
      </c>
      <c r="AJ37" s="64">
        <v>2.0615000000000001</v>
      </c>
      <c r="AK37" s="64">
        <v>3.0202</v>
      </c>
      <c r="AL37" s="64">
        <v>1.7181999999999999</v>
      </c>
      <c r="AM37" s="64">
        <v>1.7766</v>
      </c>
      <c r="AN37" s="64">
        <v>3.1812</v>
      </c>
      <c r="AO37" s="64">
        <v>1.7242999999999999</v>
      </c>
      <c r="AP37" s="64">
        <v>1.6771</v>
      </c>
      <c r="AQ37" s="64">
        <v>1.4876</v>
      </c>
      <c r="AR37" s="64">
        <v>1.0814999999999999</v>
      </c>
      <c r="AS37" s="64">
        <v>1.1364000000000001</v>
      </c>
      <c r="AT37" s="64">
        <v>1</v>
      </c>
      <c r="AU37" s="64">
        <v>1.0148999999999999</v>
      </c>
      <c r="AV37" s="64">
        <v>2.3307000000000002</v>
      </c>
      <c r="AW37" s="64">
        <v>1.4921</v>
      </c>
      <c r="AX37" s="64">
        <v>1.0146999999999999</v>
      </c>
      <c r="AY37" s="64">
        <v>1.6595</v>
      </c>
      <c r="AZ37" s="64">
        <v>1</v>
      </c>
      <c r="BA37" s="64">
        <v>1.5251999999999999</v>
      </c>
      <c r="BB37" s="64">
        <v>1.3289</v>
      </c>
      <c r="BC37" s="64">
        <v>3.0508999999999999</v>
      </c>
      <c r="BD37" s="64">
        <v>1.4045000000000001</v>
      </c>
      <c r="BE37" s="64">
        <v>1.8784000000000001</v>
      </c>
      <c r="BF37" s="64">
        <v>2.2256</v>
      </c>
      <c r="BG37" s="64">
        <v>1.0741000000000001</v>
      </c>
      <c r="BH37" s="64">
        <v>1</v>
      </c>
      <c r="BI37" s="64">
        <v>1</v>
      </c>
      <c r="BJ37" s="68">
        <v>2.0295999999999998</v>
      </c>
    </row>
    <row r="38" spans="1:62" x14ac:dyDescent="0.25">
      <c r="A38" s="76"/>
      <c r="B38" s="65" t="s">
        <v>72</v>
      </c>
      <c r="C38" s="64">
        <v>1.6738</v>
      </c>
      <c r="D38" s="64">
        <v>1.0089999999999999</v>
      </c>
      <c r="E38" s="64">
        <v>1.7110000000000001</v>
      </c>
      <c r="F38" s="64">
        <v>1.0091000000000001</v>
      </c>
      <c r="G38" s="64">
        <v>1</v>
      </c>
      <c r="H38" s="64">
        <v>1.0303</v>
      </c>
      <c r="I38" s="64">
        <v>1.1184000000000001</v>
      </c>
      <c r="J38" s="64">
        <v>2.3043999999999998</v>
      </c>
      <c r="K38" s="64">
        <v>1.0008999999999999</v>
      </c>
      <c r="L38" s="64">
        <v>2.0461999999999998</v>
      </c>
      <c r="M38" s="64">
        <v>1.0086999999999999</v>
      </c>
      <c r="N38" s="64">
        <v>2.2397</v>
      </c>
      <c r="O38" s="64">
        <v>1.0250999999999999</v>
      </c>
      <c r="P38" s="64">
        <v>1.0969</v>
      </c>
      <c r="Q38" s="64">
        <v>1</v>
      </c>
      <c r="R38" s="64">
        <v>2.8767999999999998</v>
      </c>
      <c r="S38" s="64">
        <v>1.6801999999999999</v>
      </c>
      <c r="T38" s="64">
        <v>1</v>
      </c>
      <c r="U38" s="64">
        <v>1.4933000000000001</v>
      </c>
      <c r="V38" s="64">
        <v>1.6024</v>
      </c>
      <c r="W38" s="64">
        <v>1.2924</v>
      </c>
      <c r="X38" s="64">
        <v>1.4282999999999999</v>
      </c>
      <c r="Y38" s="64">
        <v>1.5456000000000001</v>
      </c>
      <c r="Z38" s="64">
        <v>1.0728</v>
      </c>
      <c r="AA38" s="64">
        <v>1.2453000000000001</v>
      </c>
      <c r="AB38" s="64">
        <v>1</v>
      </c>
      <c r="AC38" s="64">
        <v>1</v>
      </c>
      <c r="AD38" s="64">
        <v>1.1132</v>
      </c>
      <c r="AE38" s="64">
        <v>1.8191999999999999</v>
      </c>
      <c r="AF38" s="64">
        <v>2.0129999999999999</v>
      </c>
      <c r="AG38" s="64">
        <v>1.9725999999999999</v>
      </c>
      <c r="AH38" s="64">
        <v>1.0961000000000001</v>
      </c>
      <c r="AI38" s="64">
        <v>1.8812</v>
      </c>
      <c r="AJ38" s="64">
        <v>1.6758999999999999</v>
      </c>
      <c r="AK38" s="64">
        <v>1.1133999999999999</v>
      </c>
      <c r="AL38" s="64">
        <v>2.2559</v>
      </c>
      <c r="AM38" s="64">
        <v>2.2351999999999999</v>
      </c>
      <c r="AN38" s="64">
        <v>1.0531999999999999</v>
      </c>
      <c r="AO38" s="64">
        <v>1.7242999999999999</v>
      </c>
      <c r="AP38" s="64">
        <v>1.4926999999999999</v>
      </c>
      <c r="AQ38" s="64">
        <v>2.2911999999999999</v>
      </c>
      <c r="AR38" s="64">
        <v>2.2774999999999999</v>
      </c>
      <c r="AS38" s="64">
        <v>1.8123</v>
      </c>
      <c r="AT38" s="64">
        <v>1</v>
      </c>
      <c r="AU38" s="64">
        <v>1.0148999999999999</v>
      </c>
      <c r="AV38" s="64">
        <v>1.6787000000000001</v>
      </c>
      <c r="AW38" s="64">
        <v>1.0194000000000001</v>
      </c>
      <c r="AX38" s="64">
        <v>1.0146999999999999</v>
      </c>
      <c r="AY38" s="64">
        <v>1.3351999999999999</v>
      </c>
      <c r="AZ38" s="64">
        <v>2.1604999999999999</v>
      </c>
      <c r="BA38" s="64">
        <v>1.2915000000000001</v>
      </c>
      <c r="BB38" s="64">
        <v>1.8505</v>
      </c>
      <c r="BC38" s="64">
        <v>1.3806</v>
      </c>
      <c r="BD38" s="64">
        <v>2.2854000000000001</v>
      </c>
      <c r="BE38" s="64">
        <v>1.4937</v>
      </c>
      <c r="BF38" s="64">
        <v>2.1997</v>
      </c>
      <c r="BG38" s="64">
        <v>1.0741000000000001</v>
      </c>
      <c r="BH38" s="64">
        <v>1</v>
      </c>
      <c r="BI38" s="64">
        <v>1</v>
      </c>
      <c r="BJ38" s="68">
        <v>3.7229999999999999</v>
      </c>
    </row>
    <row r="39" spans="1:62" x14ac:dyDescent="0.25">
      <c r="A39" s="77"/>
      <c r="B39" s="71" t="s">
        <v>73</v>
      </c>
      <c r="C39" s="62">
        <v>2.0508000000000002</v>
      </c>
      <c r="D39" s="62">
        <v>1.0089999999999999</v>
      </c>
      <c r="E39" s="62">
        <v>1.7110000000000001</v>
      </c>
      <c r="F39" s="62">
        <v>1.0920000000000001</v>
      </c>
      <c r="G39" s="62">
        <v>1</v>
      </c>
      <c r="H39" s="62">
        <v>1.0303</v>
      </c>
      <c r="I39" s="62">
        <v>1.1184000000000001</v>
      </c>
      <c r="J39" s="62">
        <v>1</v>
      </c>
      <c r="K39" s="62">
        <v>1.0008999999999999</v>
      </c>
      <c r="L39" s="62">
        <v>1.0575000000000001</v>
      </c>
      <c r="M39" s="62">
        <v>1.0086999999999999</v>
      </c>
      <c r="N39" s="62">
        <v>1.3637999999999999</v>
      </c>
      <c r="O39" s="62">
        <v>1.0250999999999999</v>
      </c>
      <c r="P39" s="62">
        <v>1.0969</v>
      </c>
      <c r="Q39" s="62">
        <v>1</v>
      </c>
      <c r="R39" s="62">
        <v>1.8997999999999999</v>
      </c>
      <c r="S39" s="62">
        <v>1.9494</v>
      </c>
      <c r="T39" s="62">
        <v>1</v>
      </c>
      <c r="U39" s="62">
        <v>1.4933000000000001</v>
      </c>
      <c r="V39" s="62">
        <v>1.3527</v>
      </c>
      <c r="W39" s="62">
        <v>1.2924</v>
      </c>
      <c r="X39" s="62">
        <v>1.4282999999999999</v>
      </c>
      <c r="Y39" s="62">
        <v>1.3419000000000001</v>
      </c>
      <c r="Z39" s="62">
        <v>1.0728</v>
      </c>
      <c r="AA39" s="62">
        <v>1.2453000000000001</v>
      </c>
      <c r="AB39" s="62">
        <v>1.2021999999999999</v>
      </c>
      <c r="AC39" s="62">
        <v>1</v>
      </c>
      <c r="AD39" s="62">
        <v>1.1132</v>
      </c>
      <c r="AE39" s="62">
        <v>1.8379000000000001</v>
      </c>
      <c r="AF39" s="62">
        <v>3.1452</v>
      </c>
      <c r="AG39" s="62">
        <v>1.1514</v>
      </c>
      <c r="AH39" s="62">
        <v>2.2374000000000001</v>
      </c>
      <c r="AI39" s="62">
        <v>1.5251999999999999</v>
      </c>
      <c r="AJ39" s="62">
        <v>1.2677</v>
      </c>
      <c r="AK39" s="62">
        <v>2.1452</v>
      </c>
      <c r="AL39" s="62">
        <v>2.9794999999999998</v>
      </c>
      <c r="AM39" s="62">
        <v>1.4322999999999999</v>
      </c>
      <c r="AN39" s="62">
        <v>2.1564999999999999</v>
      </c>
      <c r="AO39" s="62">
        <v>1.7242999999999999</v>
      </c>
      <c r="AP39" s="62">
        <v>1.6771</v>
      </c>
      <c r="AQ39" s="62">
        <v>1.1168</v>
      </c>
      <c r="AR39" s="62">
        <v>1.0814999999999999</v>
      </c>
      <c r="AS39" s="62">
        <v>1.1364000000000001</v>
      </c>
      <c r="AT39" s="62">
        <v>1</v>
      </c>
      <c r="AU39" s="62">
        <v>1.0148999999999999</v>
      </c>
      <c r="AV39" s="62">
        <v>2.9165999999999999</v>
      </c>
      <c r="AW39" s="62">
        <v>1.4921</v>
      </c>
      <c r="AX39" s="62">
        <v>1.0146999999999999</v>
      </c>
      <c r="AY39" s="62">
        <v>1.6595</v>
      </c>
      <c r="AZ39" s="62">
        <v>3.5598000000000001</v>
      </c>
      <c r="BA39" s="62">
        <v>1.5251999999999999</v>
      </c>
      <c r="BB39" s="62">
        <v>2.2648000000000001</v>
      </c>
      <c r="BC39" s="62">
        <v>1.9784999999999999</v>
      </c>
      <c r="BD39" s="62">
        <v>2.0345</v>
      </c>
      <c r="BE39" s="62">
        <v>1.4937</v>
      </c>
      <c r="BF39" s="62">
        <v>1.7089000000000001</v>
      </c>
      <c r="BG39" s="62">
        <v>1.0741000000000001</v>
      </c>
      <c r="BH39" s="62">
        <v>1</v>
      </c>
      <c r="BI39" s="62">
        <v>1</v>
      </c>
      <c r="BJ39" s="69">
        <v>4.7704000000000004</v>
      </c>
    </row>
    <row r="40" spans="1:62" x14ac:dyDescent="0.25">
      <c r="A40" s="75" t="s">
        <v>20</v>
      </c>
      <c r="B40" s="71" t="s">
        <v>68</v>
      </c>
      <c r="C40" s="65">
        <v>1.3914</v>
      </c>
      <c r="D40" s="65">
        <v>1.2914000000000001</v>
      </c>
      <c r="E40" s="65">
        <v>1.0230999999999999</v>
      </c>
      <c r="F40" s="65">
        <v>2.2536</v>
      </c>
      <c r="G40" s="65">
        <v>1.3997999999999999</v>
      </c>
      <c r="H40" s="65">
        <v>2.0007999999999999</v>
      </c>
      <c r="I40" s="65">
        <v>2.0129000000000001</v>
      </c>
      <c r="J40" s="65">
        <v>1</v>
      </c>
      <c r="K40" s="65">
        <v>1.7153</v>
      </c>
      <c r="L40" s="65">
        <v>2.4308000000000001</v>
      </c>
      <c r="M40" s="65">
        <v>1.1404000000000001</v>
      </c>
      <c r="N40" s="65">
        <v>2.2206999999999999</v>
      </c>
      <c r="O40" s="65">
        <v>1.9835</v>
      </c>
      <c r="P40" s="65">
        <v>1.1286</v>
      </c>
      <c r="Q40" s="65">
        <v>1</v>
      </c>
      <c r="R40" s="65">
        <v>1.3255999999999999</v>
      </c>
      <c r="S40" s="65">
        <v>1.0101</v>
      </c>
      <c r="T40" s="65">
        <v>2.4262000000000001</v>
      </c>
      <c r="U40" s="65">
        <v>2.1372</v>
      </c>
      <c r="V40" s="65">
        <v>1.0001</v>
      </c>
      <c r="W40" s="65">
        <v>1.5811999999999999</v>
      </c>
      <c r="X40" s="65">
        <v>2.1004</v>
      </c>
      <c r="Y40" s="65">
        <v>1.5692999999999999</v>
      </c>
      <c r="Z40" s="65">
        <v>2.1737000000000002</v>
      </c>
      <c r="AA40" s="65">
        <v>2.0135999999999998</v>
      </c>
      <c r="AB40" s="65">
        <v>1</v>
      </c>
      <c r="AC40" s="65">
        <v>1.3023</v>
      </c>
      <c r="AD40" s="65">
        <v>1.2685999999999999</v>
      </c>
      <c r="AE40" s="65">
        <v>1</v>
      </c>
      <c r="AF40" s="65">
        <v>1.9999</v>
      </c>
      <c r="AG40" s="65">
        <v>1.4302999999999999</v>
      </c>
      <c r="AH40" s="65">
        <v>1.0548</v>
      </c>
      <c r="AI40" s="65">
        <v>1.0224</v>
      </c>
      <c r="AJ40" s="65">
        <v>1.2229000000000001</v>
      </c>
      <c r="AK40" s="65">
        <v>1.1861999999999999</v>
      </c>
      <c r="AL40" s="65">
        <v>1.1386000000000001</v>
      </c>
      <c r="AM40" s="65">
        <v>1.2036</v>
      </c>
      <c r="AN40" s="65">
        <v>1.5396000000000001</v>
      </c>
      <c r="AO40" s="65">
        <v>1.0125</v>
      </c>
      <c r="AP40" s="65">
        <v>1.0097</v>
      </c>
      <c r="AQ40" s="65">
        <v>1</v>
      </c>
      <c r="AR40" s="65">
        <v>1</v>
      </c>
      <c r="AS40" s="65">
        <v>1.1413</v>
      </c>
      <c r="AT40" s="65">
        <v>1.347</v>
      </c>
      <c r="AU40" s="65">
        <v>1</v>
      </c>
      <c r="AV40" s="65">
        <v>1.2835000000000001</v>
      </c>
      <c r="AW40" s="65">
        <v>1</v>
      </c>
      <c r="AX40" s="65">
        <v>1.0096000000000001</v>
      </c>
      <c r="AY40" s="65">
        <v>1.1636</v>
      </c>
      <c r="AZ40" s="66">
        <v>2.1158000000000001</v>
      </c>
      <c r="BA40" s="63"/>
      <c r="BB40" s="63"/>
      <c r="BC40" s="63"/>
      <c r="BD40" s="63"/>
      <c r="BE40" s="63"/>
      <c r="BF40" s="63"/>
      <c r="BG40" s="63"/>
      <c r="BH40" s="63"/>
      <c r="BI40" s="63"/>
      <c r="BJ40" s="63"/>
    </row>
    <row r="41" spans="1:62" x14ac:dyDescent="0.25">
      <c r="A41" s="76"/>
      <c r="B41" s="64" t="s">
        <v>69</v>
      </c>
      <c r="C41" s="64">
        <v>1.3914</v>
      </c>
      <c r="D41" s="64">
        <v>1.2914000000000001</v>
      </c>
      <c r="E41" s="64">
        <v>1.0230999999999999</v>
      </c>
      <c r="F41" s="64">
        <v>2.2339000000000002</v>
      </c>
      <c r="G41" s="64">
        <v>1.3997999999999999</v>
      </c>
      <c r="H41" s="64">
        <v>1.8039000000000001</v>
      </c>
      <c r="I41" s="64">
        <v>1.7896000000000001</v>
      </c>
      <c r="J41" s="64">
        <v>1</v>
      </c>
      <c r="K41" s="64">
        <v>1.6964999999999999</v>
      </c>
      <c r="L41" s="64">
        <v>2.9893999999999998</v>
      </c>
      <c r="M41" s="64">
        <v>1.1404000000000001</v>
      </c>
      <c r="N41" s="64">
        <v>2.2395999999999998</v>
      </c>
      <c r="O41" s="64">
        <v>1.9835</v>
      </c>
      <c r="P41" s="64">
        <v>1.1286</v>
      </c>
      <c r="Q41" s="64">
        <v>1</v>
      </c>
      <c r="R41" s="64">
        <v>1.3255999999999999</v>
      </c>
      <c r="S41" s="64">
        <v>1.0101</v>
      </c>
      <c r="T41" s="64">
        <v>1.6789000000000001</v>
      </c>
      <c r="U41" s="64">
        <v>1.9088000000000001</v>
      </c>
      <c r="V41" s="64">
        <v>1.0001</v>
      </c>
      <c r="W41" s="64">
        <v>1.5811999999999999</v>
      </c>
      <c r="X41" s="64">
        <v>2.1004</v>
      </c>
      <c r="Y41" s="64">
        <v>1.5692999999999999</v>
      </c>
      <c r="Z41" s="64">
        <v>1.9138999999999999</v>
      </c>
      <c r="AA41" s="64">
        <v>2.0135999999999998</v>
      </c>
      <c r="AB41" s="64">
        <v>1</v>
      </c>
      <c r="AC41" s="64">
        <v>1.3023</v>
      </c>
      <c r="AD41" s="64">
        <v>1.2685999999999999</v>
      </c>
      <c r="AE41" s="64">
        <v>1</v>
      </c>
      <c r="AF41" s="64">
        <v>1.8027</v>
      </c>
      <c r="AG41" s="64">
        <v>1.4302999999999999</v>
      </c>
      <c r="AH41" s="64">
        <v>1.0548</v>
      </c>
      <c r="AI41" s="64">
        <v>1.0224</v>
      </c>
      <c r="AJ41" s="64">
        <v>1.2229000000000001</v>
      </c>
      <c r="AK41" s="64">
        <v>1.1861999999999999</v>
      </c>
      <c r="AL41" s="64">
        <v>1.1386000000000001</v>
      </c>
      <c r="AM41" s="64">
        <v>1.2036</v>
      </c>
      <c r="AN41" s="64">
        <v>1.5396000000000001</v>
      </c>
      <c r="AO41" s="64">
        <v>1.0125</v>
      </c>
      <c r="AP41" s="64">
        <v>1.0097</v>
      </c>
      <c r="AQ41" s="64">
        <v>1</v>
      </c>
      <c r="AR41" s="64">
        <v>1</v>
      </c>
      <c r="AS41" s="64">
        <v>1.1413</v>
      </c>
      <c r="AT41" s="64">
        <v>1.347</v>
      </c>
      <c r="AU41" s="64">
        <v>1</v>
      </c>
      <c r="AV41" s="64">
        <v>1.2835000000000001</v>
      </c>
      <c r="AW41" s="64">
        <v>1</v>
      </c>
      <c r="AX41" s="64">
        <v>1.0096000000000001</v>
      </c>
      <c r="AY41" s="64">
        <v>1.1636</v>
      </c>
      <c r="AZ41" s="68">
        <v>1.7749999999999999</v>
      </c>
      <c r="BA41" s="63"/>
      <c r="BB41" s="63"/>
      <c r="BC41" s="63"/>
      <c r="BD41" s="63"/>
      <c r="BE41" s="63"/>
      <c r="BF41" s="63"/>
      <c r="BG41" s="63"/>
      <c r="BH41" s="63"/>
      <c r="BI41" s="63"/>
      <c r="BJ41" s="63"/>
    </row>
    <row r="42" spans="1:62" x14ac:dyDescent="0.25">
      <c r="A42" s="76"/>
      <c r="B42" s="71" t="s">
        <v>70</v>
      </c>
      <c r="C42" s="64">
        <v>1.3914</v>
      </c>
      <c r="D42" s="64">
        <v>1.2914000000000001</v>
      </c>
      <c r="E42" s="64">
        <v>1.0230999999999999</v>
      </c>
      <c r="F42" s="64">
        <v>2.2339000000000002</v>
      </c>
      <c r="G42" s="64">
        <v>1.3997999999999999</v>
      </c>
      <c r="H42" s="64">
        <v>1.8039000000000001</v>
      </c>
      <c r="I42" s="64">
        <v>1.7896000000000001</v>
      </c>
      <c r="J42" s="64">
        <v>1</v>
      </c>
      <c r="K42" s="64">
        <v>1.6964999999999999</v>
      </c>
      <c r="L42" s="64">
        <v>2.9893999999999998</v>
      </c>
      <c r="M42" s="64">
        <v>1.1404000000000001</v>
      </c>
      <c r="N42" s="64">
        <v>2.2395999999999998</v>
      </c>
      <c r="O42" s="64">
        <v>1.9835</v>
      </c>
      <c r="P42" s="64">
        <v>1.1286</v>
      </c>
      <c r="Q42" s="64">
        <v>1</v>
      </c>
      <c r="R42" s="64">
        <v>1.3255999999999999</v>
      </c>
      <c r="S42" s="64">
        <v>1.0101</v>
      </c>
      <c r="T42" s="64">
        <v>1.6789000000000001</v>
      </c>
      <c r="U42" s="64">
        <v>1.9088000000000001</v>
      </c>
      <c r="V42" s="64">
        <v>1.0001</v>
      </c>
      <c r="W42" s="64">
        <v>1.5811999999999999</v>
      </c>
      <c r="X42" s="64">
        <v>2.1004</v>
      </c>
      <c r="Y42" s="64">
        <v>1.5692999999999999</v>
      </c>
      <c r="Z42" s="64">
        <v>1.9138999999999999</v>
      </c>
      <c r="AA42" s="64">
        <v>2.0135999999999998</v>
      </c>
      <c r="AB42" s="64">
        <v>1</v>
      </c>
      <c r="AC42" s="64">
        <v>1.3023</v>
      </c>
      <c r="AD42" s="64">
        <v>1.2685999999999999</v>
      </c>
      <c r="AE42" s="64">
        <v>1</v>
      </c>
      <c r="AF42" s="64">
        <v>1.8027</v>
      </c>
      <c r="AG42" s="64">
        <v>1.4302999999999999</v>
      </c>
      <c r="AH42" s="64">
        <v>1.0548</v>
      </c>
      <c r="AI42" s="64">
        <v>1.0224</v>
      </c>
      <c r="AJ42" s="64">
        <v>1.2229000000000001</v>
      </c>
      <c r="AK42" s="64">
        <v>1.1861999999999999</v>
      </c>
      <c r="AL42" s="64">
        <v>1.1386000000000001</v>
      </c>
      <c r="AM42" s="64">
        <v>1.2036</v>
      </c>
      <c r="AN42" s="64">
        <v>1.5396000000000001</v>
      </c>
      <c r="AO42" s="64">
        <v>1.0125</v>
      </c>
      <c r="AP42" s="64">
        <v>1.0097</v>
      </c>
      <c r="AQ42" s="64">
        <v>1</v>
      </c>
      <c r="AR42" s="64">
        <v>1</v>
      </c>
      <c r="AS42" s="64">
        <v>1.1413</v>
      </c>
      <c r="AT42" s="64">
        <v>1.347</v>
      </c>
      <c r="AU42" s="64">
        <v>1</v>
      </c>
      <c r="AV42" s="64">
        <v>1.2835000000000001</v>
      </c>
      <c r="AW42" s="64">
        <v>1</v>
      </c>
      <c r="AX42" s="64">
        <v>1.0096000000000001</v>
      </c>
      <c r="AY42" s="64">
        <v>1.1636</v>
      </c>
      <c r="AZ42" s="68">
        <v>1.7749999999999999</v>
      </c>
      <c r="BA42" s="63"/>
      <c r="BB42" s="63"/>
      <c r="BC42" s="63"/>
      <c r="BD42" s="63"/>
      <c r="BE42" s="63"/>
      <c r="BF42" s="63"/>
      <c r="BG42" s="63"/>
      <c r="BH42" s="63"/>
      <c r="BI42" s="63"/>
      <c r="BJ42" s="63"/>
    </row>
    <row r="43" spans="1:62" x14ac:dyDescent="0.25">
      <c r="A43" s="76"/>
      <c r="B43" s="71" t="s">
        <v>71</v>
      </c>
      <c r="C43" s="64">
        <v>1.3914</v>
      </c>
      <c r="D43" s="64">
        <v>1.2914000000000001</v>
      </c>
      <c r="E43" s="64">
        <v>1.0230999999999999</v>
      </c>
      <c r="F43" s="64">
        <v>2.2536</v>
      </c>
      <c r="G43" s="64">
        <v>1.3997999999999999</v>
      </c>
      <c r="H43" s="64">
        <v>1.8039000000000001</v>
      </c>
      <c r="I43" s="64">
        <v>2.0129000000000001</v>
      </c>
      <c r="J43" s="64">
        <v>1.2807999999999999</v>
      </c>
      <c r="K43" s="64">
        <v>1.7153</v>
      </c>
      <c r="L43" s="64">
        <v>3.7488000000000001</v>
      </c>
      <c r="M43" s="64">
        <v>1.1356999999999999</v>
      </c>
      <c r="N43" s="64">
        <v>2.2206999999999999</v>
      </c>
      <c r="O43" s="64">
        <v>1.9835</v>
      </c>
      <c r="P43" s="64">
        <v>1.1286</v>
      </c>
      <c r="Q43" s="64">
        <v>1</v>
      </c>
      <c r="R43" s="64">
        <v>1.3255999999999999</v>
      </c>
      <c r="S43" s="64">
        <v>1.1200000000000001</v>
      </c>
      <c r="T43" s="64">
        <v>1.6789000000000001</v>
      </c>
      <c r="U43" s="64">
        <v>1.9088000000000001</v>
      </c>
      <c r="V43" s="64">
        <v>1.0001</v>
      </c>
      <c r="W43" s="64">
        <v>1.6478999999999999</v>
      </c>
      <c r="X43" s="64">
        <v>2.1004</v>
      </c>
      <c r="Y43" s="64">
        <v>1.5692999999999999</v>
      </c>
      <c r="Z43" s="64">
        <v>2.1737000000000002</v>
      </c>
      <c r="AA43" s="64">
        <v>2.0135999999999998</v>
      </c>
      <c r="AB43" s="64">
        <v>1</v>
      </c>
      <c r="AC43" s="64">
        <v>1.2979000000000001</v>
      </c>
      <c r="AD43" s="64">
        <v>1.2685999999999999</v>
      </c>
      <c r="AE43" s="64">
        <v>1</v>
      </c>
      <c r="AF43" s="64">
        <v>1.8027</v>
      </c>
      <c r="AG43" s="64">
        <v>1.4302999999999999</v>
      </c>
      <c r="AH43" s="64">
        <v>1.0548</v>
      </c>
      <c r="AI43" s="64">
        <v>1.0172000000000001</v>
      </c>
      <c r="AJ43" s="64">
        <v>1.2229000000000001</v>
      </c>
      <c r="AK43" s="64">
        <v>1.1861999999999999</v>
      </c>
      <c r="AL43" s="64">
        <v>1.1386000000000001</v>
      </c>
      <c r="AM43" s="64">
        <v>1.2036</v>
      </c>
      <c r="AN43" s="64">
        <v>1.5396000000000001</v>
      </c>
      <c r="AO43" s="64">
        <v>1</v>
      </c>
      <c r="AP43" s="64">
        <v>1.0895999999999999</v>
      </c>
      <c r="AQ43" s="64">
        <v>1</v>
      </c>
      <c r="AR43" s="64">
        <v>1</v>
      </c>
      <c r="AS43" s="64">
        <v>1.1413</v>
      </c>
      <c r="AT43" s="64">
        <v>1.347</v>
      </c>
      <c r="AU43" s="64">
        <v>1</v>
      </c>
      <c r="AV43" s="64">
        <v>1.2835000000000001</v>
      </c>
      <c r="AW43" s="64">
        <v>1</v>
      </c>
      <c r="AX43" s="64">
        <v>1.0096000000000001</v>
      </c>
      <c r="AY43" s="64">
        <v>1.1636</v>
      </c>
      <c r="AZ43" s="68">
        <v>1.7749999999999999</v>
      </c>
      <c r="BA43" s="63"/>
      <c r="BB43" s="63"/>
      <c r="BC43" s="63"/>
      <c r="BD43" s="63"/>
      <c r="BE43" s="63"/>
      <c r="BF43" s="63"/>
      <c r="BG43" s="63"/>
      <c r="BH43" s="63"/>
      <c r="BI43" s="63"/>
      <c r="BJ43" s="63"/>
    </row>
    <row r="44" spans="1:62" x14ac:dyDescent="0.25">
      <c r="A44" s="76"/>
      <c r="B44" s="64" t="s">
        <v>72</v>
      </c>
      <c r="C44" s="64">
        <v>1.3914</v>
      </c>
      <c r="D44" s="64">
        <v>1.2914000000000001</v>
      </c>
      <c r="E44" s="64">
        <v>1.0230999999999999</v>
      </c>
      <c r="F44" s="64">
        <v>2.2536</v>
      </c>
      <c r="G44" s="64">
        <v>1.3997999999999999</v>
      </c>
      <c r="H44" s="64">
        <v>1.8039000000000001</v>
      </c>
      <c r="I44" s="64">
        <v>2.0129000000000001</v>
      </c>
      <c r="J44" s="64">
        <v>1.2807999999999999</v>
      </c>
      <c r="K44" s="64">
        <v>1.7153</v>
      </c>
      <c r="L44" s="64">
        <v>3.7488000000000001</v>
      </c>
      <c r="M44" s="64">
        <v>1.1356999999999999</v>
      </c>
      <c r="N44" s="64">
        <v>2.2206999999999999</v>
      </c>
      <c r="O44" s="64">
        <v>1.9835</v>
      </c>
      <c r="P44" s="64">
        <v>1.1286</v>
      </c>
      <c r="Q44" s="64">
        <v>1</v>
      </c>
      <c r="R44" s="64">
        <v>1.3255999999999999</v>
      </c>
      <c r="S44" s="64">
        <v>1.1200000000000001</v>
      </c>
      <c r="T44" s="64">
        <v>1.6789000000000001</v>
      </c>
      <c r="U44" s="64">
        <v>1.9088000000000001</v>
      </c>
      <c r="V44" s="64">
        <v>1.0001</v>
      </c>
      <c r="W44" s="64">
        <v>1.6478999999999999</v>
      </c>
      <c r="X44" s="64">
        <v>2.1004</v>
      </c>
      <c r="Y44" s="64">
        <v>1.5692999999999999</v>
      </c>
      <c r="Z44" s="64">
        <v>2.1737000000000002</v>
      </c>
      <c r="AA44" s="64">
        <v>2.0135999999999998</v>
      </c>
      <c r="AB44" s="64">
        <v>1</v>
      </c>
      <c r="AC44" s="64">
        <v>1.2979000000000001</v>
      </c>
      <c r="AD44" s="64">
        <v>1.2685999999999999</v>
      </c>
      <c r="AE44" s="64">
        <v>1</v>
      </c>
      <c r="AF44" s="64">
        <v>1.8027</v>
      </c>
      <c r="AG44" s="64">
        <v>1.4302999999999999</v>
      </c>
      <c r="AH44" s="64">
        <v>1.0548</v>
      </c>
      <c r="AI44" s="64">
        <v>1.0172000000000001</v>
      </c>
      <c r="AJ44" s="64">
        <v>1.2229000000000001</v>
      </c>
      <c r="AK44" s="64">
        <v>1.1861999999999999</v>
      </c>
      <c r="AL44" s="64">
        <v>1.1386000000000001</v>
      </c>
      <c r="AM44" s="64">
        <v>1.2036</v>
      </c>
      <c r="AN44" s="64">
        <v>1.5396000000000001</v>
      </c>
      <c r="AO44" s="64">
        <v>1</v>
      </c>
      <c r="AP44" s="64">
        <v>1.0895999999999999</v>
      </c>
      <c r="AQ44" s="64">
        <v>1</v>
      </c>
      <c r="AR44" s="64">
        <v>1</v>
      </c>
      <c r="AS44" s="64">
        <v>1.1413</v>
      </c>
      <c r="AT44" s="64">
        <v>1.347</v>
      </c>
      <c r="AU44" s="64">
        <v>1</v>
      </c>
      <c r="AV44" s="64">
        <v>1.2835000000000001</v>
      </c>
      <c r="AW44" s="64">
        <v>1</v>
      </c>
      <c r="AX44" s="64">
        <v>1.0096000000000001</v>
      </c>
      <c r="AY44" s="64">
        <v>1.1636</v>
      </c>
      <c r="AZ44" s="68">
        <v>1.7749999999999999</v>
      </c>
      <c r="BA44" s="63"/>
      <c r="BB44" s="63"/>
      <c r="BC44" s="63"/>
      <c r="BD44" s="63"/>
      <c r="BE44" s="63"/>
      <c r="BF44" s="63"/>
      <c r="BG44" s="63"/>
      <c r="BH44" s="63"/>
      <c r="BI44" s="63"/>
      <c r="BJ44" s="63"/>
    </row>
    <row r="45" spans="1:62" x14ac:dyDescent="0.25">
      <c r="A45" s="77"/>
      <c r="B45" s="71" t="s">
        <v>73</v>
      </c>
      <c r="C45" s="62">
        <v>1.3914</v>
      </c>
      <c r="D45" s="62">
        <v>1.2914000000000001</v>
      </c>
      <c r="E45" s="62">
        <v>1.0230999999999999</v>
      </c>
      <c r="F45" s="62">
        <v>2.2536</v>
      </c>
      <c r="G45" s="62">
        <v>1.3997999999999999</v>
      </c>
      <c r="H45" s="62">
        <v>1.8039000000000001</v>
      </c>
      <c r="I45" s="62">
        <v>2.0129000000000001</v>
      </c>
      <c r="J45" s="62">
        <v>1.2807999999999999</v>
      </c>
      <c r="K45" s="62">
        <v>1.7153</v>
      </c>
      <c r="L45" s="62">
        <v>3.7488000000000001</v>
      </c>
      <c r="M45" s="62">
        <v>1.1356999999999999</v>
      </c>
      <c r="N45" s="62">
        <v>2.2206999999999999</v>
      </c>
      <c r="O45" s="62">
        <v>1.9835</v>
      </c>
      <c r="P45" s="62">
        <v>1.1286</v>
      </c>
      <c r="Q45" s="62">
        <v>1</v>
      </c>
      <c r="R45" s="62">
        <v>1.3255999999999999</v>
      </c>
      <c r="S45" s="62">
        <v>1.1200000000000001</v>
      </c>
      <c r="T45" s="62">
        <v>1.6789000000000001</v>
      </c>
      <c r="U45" s="62">
        <v>1.9088000000000001</v>
      </c>
      <c r="V45" s="62">
        <v>1.0001</v>
      </c>
      <c r="W45" s="62">
        <v>1.6478999999999999</v>
      </c>
      <c r="X45" s="62">
        <v>2.1004</v>
      </c>
      <c r="Y45" s="62">
        <v>1.5692999999999999</v>
      </c>
      <c r="Z45" s="62">
        <v>2.1737000000000002</v>
      </c>
      <c r="AA45" s="62">
        <v>2.0135999999999998</v>
      </c>
      <c r="AB45" s="62">
        <v>1</v>
      </c>
      <c r="AC45" s="62">
        <v>1.2979000000000001</v>
      </c>
      <c r="AD45" s="62">
        <v>1.2685999999999999</v>
      </c>
      <c r="AE45" s="62">
        <v>1</v>
      </c>
      <c r="AF45" s="62">
        <v>1.8027</v>
      </c>
      <c r="AG45" s="62">
        <v>1.4302999999999999</v>
      </c>
      <c r="AH45" s="62">
        <v>1.0548</v>
      </c>
      <c r="AI45" s="62">
        <v>1.0172000000000001</v>
      </c>
      <c r="AJ45" s="62">
        <v>1.2229000000000001</v>
      </c>
      <c r="AK45" s="62">
        <v>1.1861999999999999</v>
      </c>
      <c r="AL45" s="62">
        <v>1.1386000000000001</v>
      </c>
      <c r="AM45" s="62">
        <v>1.2036</v>
      </c>
      <c r="AN45" s="62">
        <v>1.5396000000000001</v>
      </c>
      <c r="AO45" s="62">
        <v>1</v>
      </c>
      <c r="AP45" s="62">
        <v>1.0895999999999999</v>
      </c>
      <c r="AQ45" s="62">
        <v>1</v>
      </c>
      <c r="AR45" s="62">
        <v>1</v>
      </c>
      <c r="AS45" s="62">
        <v>1.1413</v>
      </c>
      <c r="AT45" s="62">
        <v>1.347</v>
      </c>
      <c r="AU45" s="62">
        <v>1</v>
      </c>
      <c r="AV45" s="62">
        <v>1.2835000000000001</v>
      </c>
      <c r="AW45" s="62">
        <v>1</v>
      </c>
      <c r="AX45" s="62">
        <v>1.0096000000000001</v>
      </c>
      <c r="AY45" s="62">
        <v>1.1636</v>
      </c>
      <c r="AZ45" s="69">
        <v>1.7749999999999999</v>
      </c>
      <c r="BA45" s="63"/>
      <c r="BB45" s="63"/>
      <c r="BC45" s="63"/>
      <c r="BD45" s="63"/>
      <c r="BE45" s="63"/>
      <c r="BF45" s="63"/>
      <c r="BG45" s="63"/>
      <c r="BH45" s="63"/>
      <c r="BI45" s="63"/>
      <c r="BJ45" s="63"/>
    </row>
    <row r="46" spans="1:62" x14ac:dyDescent="0.25">
      <c r="A46" s="75" t="s">
        <v>21</v>
      </c>
      <c r="B46" s="65" t="s">
        <v>68</v>
      </c>
      <c r="C46" s="65">
        <v>1.0317000000000001</v>
      </c>
      <c r="D46" s="65">
        <v>1.0874999999999999</v>
      </c>
      <c r="E46" s="65">
        <v>1</v>
      </c>
      <c r="F46" s="65">
        <v>1.3045</v>
      </c>
      <c r="G46" s="65">
        <v>1</v>
      </c>
      <c r="H46" s="65">
        <v>1.1705000000000001</v>
      </c>
      <c r="I46" s="65">
        <v>1.2803</v>
      </c>
      <c r="J46" s="65">
        <v>1.2293000000000001</v>
      </c>
      <c r="K46" s="65">
        <v>2.0297999999999998</v>
      </c>
      <c r="L46" s="65">
        <v>1.401</v>
      </c>
      <c r="M46" s="65">
        <v>1.2119</v>
      </c>
      <c r="N46" s="65">
        <v>1</v>
      </c>
      <c r="O46" s="65">
        <v>1.2040999999999999</v>
      </c>
      <c r="P46" s="65">
        <v>1</v>
      </c>
      <c r="Q46" s="65">
        <v>1.8649</v>
      </c>
      <c r="R46" s="65">
        <v>1</v>
      </c>
      <c r="S46" s="65">
        <v>1.1934</v>
      </c>
      <c r="T46" s="65">
        <v>2.0819999999999999</v>
      </c>
      <c r="U46" s="65">
        <v>2.2728999999999999</v>
      </c>
      <c r="V46" s="65">
        <v>1.008</v>
      </c>
      <c r="W46" s="65">
        <v>1</v>
      </c>
      <c r="X46" s="65">
        <v>1.4607000000000001</v>
      </c>
      <c r="Y46" s="65">
        <v>1.1483000000000001</v>
      </c>
      <c r="Z46" s="65">
        <v>1.0811999999999999</v>
      </c>
      <c r="AA46" s="65">
        <v>1</v>
      </c>
      <c r="AB46" s="65">
        <v>1.2027000000000001</v>
      </c>
      <c r="AC46" s="65">
        <v>1</v>
      </c>
      <c r="AD46" s="65">
        <v>1.1237999999999999</v>
      </c>
      <c r="AE46" s="65">
        <v>1.3234999999999999</v>
      </c>
      <c r="AF46" s="66">
        <v>2.0451000000000001</v>
      </c>
      <c r="AG46" s="63"/>
      <c r="AH46" s="63"/>
      <c r="AI46" s="63"/>
      <c r="AJ46" s="63"/>
      <c r="AK46" s="63"/>
      <c r="AL46" s="63"/>
      <c r="AM46" s="63"/>
      <c r="AN46" s="63"/>
      <c r="AO46" s="63"/>
      <c r="AP46" s="63"/>
      <c r="AQ46" s="63"/>
      <c r="AR46" s="63"/>
      <c r="AS46" s="63"/>
      <c r="AT46" s="63"/>
      <c r="AU46" s="63"/>
      <c r="AV46" s="63"/>
      <c r="AW46" s="63"/>
      <c r="AX46" s="63"/>
      <c r="AY46" s="63"/>
      <c r="AZ46" s="63"/>
      <c r="BA46" s="63"/>
      <c r="BB46" s="63"/>
      <c r="BC46" s="63"/>
      <c r="BD46" s="63"/>
      <c r="BE46" s="63"/>
      <c r="BF46" s="63"/>
      <c r="BG46" s="63"/>
      <c r="BH46" s="63"/>
      <c r="BI46" s="63"/>
      <c r="BJ46" s="63"/>
    </row>
    <row r="47" spans="1:62" x14ac:dyDescent="0.25">
      <c r="A47" s="76"/>
      <c r="B47" s="65" t="s">
        <v>69</v>
      </c>
      <c r="C47" s="64">
        <v>1.0317000000000001</v>
      </c>
      <c r="D47" s="64">
        <v>1.0874999999999999</v>
      </c>
      <c r="E47" s="64">
        <v>1</v>
      </c>
      <c r="F47" s="64">
        <v>1.3045</v>
      </c>
      <c r="G47" s="64">
        <v>1</v>
      </c>
      <c r="H47" s="64">
        <v>1.1705000000000001</v>
      </c>
      <c r="I47" s="64">
        <v>1.2803</v>
      </c>
      <c r="J47" s="64">
        <v>1.2293000000000001</v>
      </c>
      <c r="K47" s="64">
        <v>2.0297999999999998</v>
      </c>
      <c r="L47" s="64">
        <v>1.401</v>
      </c>
      <c r="M47" s="64">
        <v>1.2119</v>
      </c>
      <c r="N47" s="64">
        <v>1</v>
      </c>
      <c r="O47" s="64">
        <v>1.2040999999999999</v>
      </c>
      <c r="P47" s="64">
        <v>1</v>
      </c>
      <c r="Q47" s="64">
        <v>1.8649</v>
      </c>
      <c r="R47" s="64">
        <v>1</v>
      </c>
      <c r="S47" s="64">
        <v>1.1934</v>
      </c>
      <c r="T47" s="64">
        <v>2.0819999999999999</v>
      </c>
      <c r="U47" s="64">
        <v>2.2728999999999999</v>
      </c>
      <c r="V47" s="64">
        <v>1.008</v>
      </c>
      <c r="W47" s="64">
        <v>1</v>
      </c>
      <c r="X47" s="64">
        <v>1.4607000000000001</v>
      </c>
      <c r="Y47" s="64">
        <v>1.1483000000000001</v>
      </c>
      <c r="Z47" s="64">
        <v>1.0811999999999999</v>
      </c>
      <c r="AA47" s="64">
        <v>1</v>
      </c>
      <c r="AB47" s="64">
        <v>1.2027000000000001</v>
      </c>
      <c r="AC47" s="64">
        <v>1</v>
      </c>
      <c r="AD47" s="64">
        <v>1.1237999999999999</v>
      </c>
      <c r="AE47" s="64">
        <v>1.3234999999999999</v>
      </c>
      <c r="AF47" s="68">
        <v>2.0451000000000001</v>
      </c>
      <c r="AG47" s="63"/>
      <c r="AH47" s="63"/>
      <c r="AI47" s="63"/>
      <c r="AJ47" s="63"/>
      <c r="AK47" s="63"/>
      <c r="AL47" s="63"/>
      <c r="AM47" s="63"/>
      <c r="AN47" s="63"/>
      <c r="AO47" s="63"/>
      <c r="AP47" s="63"/>
      <c r="AQ47" s="63"/>
      <c r="AR47" s="63"/>
      <c r="AS47" s="63"/>
      <c r="AT47" s="63"/>
      <c r="AU47" s="63"/>
      <c r="AV47" s="63"/>
      <c r="AW47" s="63"/>
      <c r="AX47" s="63"/>
      <c r="AY47" s="63"/>
      <c r="AZ47" s="63"/>
      <c r="BA47" s="63"/>
      <c r="BB47" s="63"/>
      <c r="BC47" s="63"/>
      <c r="BD47" s="63"/>
      <c r="BE47" s="63"/>
      <c r="BF47" s="63"/>
      <c r="BG47" s="63"/>
      <c r="BH47" s="63"/>
      <c r="BI47" s="63"/>
      <c r="BJ47" s="63"/>
    </row>
    <row r="48" spans="1:62" x14ac:dyDescent="0.25">
      <c r="A48" s="76"/>
      <c r="B48" s="65" t="s">
        <v>70</v>
      </c>
      <c r="C48" s="64">
        <v>1.0317000000000001</v>
      </c>
      <c r="D48" s="64">
        <v>1.0874999999999999</v>
      </c>
      <c r="E48" s="64">
        <v>1</v>
      </c>
      <c r="F48" s="64">
        <v>1.3045</v>
      </c>
      <c r="G48" s="64">
        <v>1</v>
      </c>
      <c r="H48" s="64">
        <v>1.1705000000000001</v>
      </c>
      <c r="I48" s="64">
        <v>1.2803</v>
      </c>
      <c r="J48" s="64">
        <v>1.2293000000000001</v>
      </c>
      <c r="K48" s="64">
        <v>2.0297999999999998</v>
      </c>
      <c r="L48" s="64">
        <v>1.401</v>
      </c>
      <c r="M48" s="64">
        <v>1.2119</v>
      </c>
      <c r="N48" s="64">
        <v>1</v>
      </c>
      <c r="O48" s="64">
        <v>1.2040999999999999</v>
      </c>
      <c r="P48" s="64">
        <v>1</v>
      </c>
      <c r="Q48" s="64">
        <v>1.8649</v>
      </c>
      <c r="R48" s="64">
        <v>1</v>
      </c>
      <c r="S48" s="64">
        <v>1.1934</v>
      </c>
      <c r="T48" s="64">
        <v>2.0819999999999999</v>
      </c>
      <c r="U48" s="64">
        <v>2.2728999999999999</v>
      </c>
      <c r="V48" s="64">
        <v>1.008</v>
      </c>
      <c r="W48" s="64">
        <v>1</v>
      </c>
      <c r="X48" s="64">
        <v>1.4607000000000001</v>
      </c>
      <c r="Y48" s="64">
        <v>1.1483000000000001</v>
      </c>
      <c r="Z48" s="64">
        <v>1.0811999999999999</v>
      </c>
      <c r="AA48" s="64">
        <v>1</v>
      </c>
      <c r="AB48" s="64">
        <v>1.2027000000000001</v>
      </c>
      <c r="AC48" s="64">
        <v>1</v>
      </c>
      <c r="AD48" s="64">
        <v>1.1237999999999999</v>
      </c>
      <c r="AE48" s="64">
        <v>1.3234999999999999</v>
      </c>
      <c r="AF48" s="68">
        <v>2.0451000000000001</v>
      </c>
      <c r="AG48" s="63"/>
      <c r="AH48" s="63"/>
      <c r="AI48" s="63"/>
      <c r="AJ48" s="63"/>
      <c r="AK48" s="63"/>
      <c r="AL48" s="63"/>
      <c r="AM48" s="63"/>
      <c r="AN48" s="63"/>
      <c r="AO48" s="63"/>
      <c r="AP48" s="63"/>
      <c r="AQ48" s="63"/>
      <c r="AR48" s="63"/>
      <c r="AS48" s="63"/>
      <c r="AT48" s="63"/>
      <c r="AU48" s="63"/>
      <c r="AV48" s="63"/>
      <c r="AW48" s="63"/>
      <c r="AX48" s="63"/>
      <c r="AY48" s="63"/>
      <c r="AZ48" s="63"/>
      <c r="BA48" s="63"/>
      <c r="BB48" s="63"/>
      <c r="BC48" s="63"/>
      <c r="BD48" s="63"/>
      <c r="BE48" s="63"/>
      <c r="BF48" s="63"/>
      <c r="BG48" s="63"/>
      <c r="BH48" s="63"/>
      <c r="BI48" s="63"/>
      <c r="BJ48" s="63"/>
    </row>
    <row r="49" spans="1:62" x14ac:dyDescent="0.25">
      <c r="A49" s="76"/>
      <c r="B49" s="65" t="s">
        <v>71</v>
      </c>
      <c r="C49" s="64">
        <v>1.0317000000000001</v>
      </c>
      <c r="D49" s="64">
        <v>1.0874999999999999</v>
      </c>
      <c r="E49" s="64">
        <v>1</v>
      </c>
      <c r="F49" s="64">
        <v>1.3045</v>
      </c>
      <c r="G49" s="64">
        <v>1</v>
      </c>
      <c r="H49" s="64">
        <v>1.1705000000000001</v>
      </c>
      <c r="I49" s="64">
        <v>1.2803</v>
      </c>
      <c r="J49" s="64">
        <v>1.2293000000000001</v>
      </c>
      <c r="K49" s="64">
        <v>2.0297999999999998</v>
      </c>
      <c r="L49" s="64">
        <v>1.401</v>
      </c>
      <c r="M49" s="64">
        <v>1.2119</v>
      </c>
      <c r="N49" s="64">
        <v>1</v>
      </c>
      <c r="O49" s="64">
        <v>1.2040999999999999</v>
      </c>
      <c r="P49" s="64">
        <v>1</v>
      </c>
      <c r="Q49" s="64">
        <v>1.8649</v>
      </c>
      <c r="R49" s="64">
        <v>1</v>
      </c>
      <c r="S49" s="64">
        <v>1.1934</v>
      </c>
      <c r="T49" s="64">
        <v>2.0819999999999999</v>
      </c>
      <c r="U49" s="64">
        <v>2.2728999999999999</v>
      </c>
      <c r="V49" s="64">
        <v>1.008</v>
      </c>
      <c r="W49" s="64">
        <v>1</v>
      </c>
      <c r="X49" s="64">
        <v>1.4607000000000001</v>
      </c>
      <c r="Y49" s="64">
        <v>1.1483000000000001</v>
      </c>
      <c r="Z49" s="64">
        <v>1.0811999999999999</v>
      </c>
      <c r="AA49" s="64">
        <v>1</v>
      </c>
      <c r="AB49" s="64">
        <v>1.2027000000000001</v>
      </c>
      <c r="AC49" s="64">
        <v>1</v>
      </c>
      <c r="AD49" s="64">
        <v>1.1237999999999999</v>
      </c>
      <c r="AE49" s="64">
        <v>1.3234999999999999</v>
      </c>
      <c r="AF49" s="68">
        <v>2.0451000000000001</v>
      </c>
      <c r="AG49" s="63"/>
      <c r="AH49" s="63"/>
      <c r="AI49" s="63"/>
      <c r="AJ49" s="63"/>
      <c r="AK49" s="63"/>
      <c r="AL49" s="63"/>
      <c r="AM49" s="63"/>
      <c r="AN49" s="63"/>
      <c r="AO49" s="63"/>
      <c r="AP49" s="63"/>
      <c r="AQ49" s="63"/>
      <c r="AR49" s="63"/>
      <c r="AS49" s="63"/>
      <c r="AT49" s="63"/>
      <c r="AU49" s="63"/>
      <c r="AV49" s="63"/>
      <c r="AW49" s="63"/>
      <c r="AX49" s="63"/>
      <c r="AY49" s="63"/>
      <c r="AZ49" s="63"/>
      <c r="BA49" s="63"/>
      <c r="BB49" s="63"/>
      <c r="BC49" s="63"/>
      <c r="BD49" s="63"/>
      <c r="BE49" s="63"/>
      <c r="BF49" s="63"/>
      <c r="BG49" s="63"/>
      <c r="BH49" s="63"/>
      <c r="BI49" s="63"/>
      <c r="BJ49" s="63"/>
    </row>
    <row r="50" spans="1:62" x14ac:dyDescent="0.25">
      <c r="A50" s="76"/>
      <c r="B50" s="71" t="s">
        <v>72</v>
      </c>
      <c r="C50" s="64">
        <v>1.0317000000000001</v>
      </c>
      <c r="D50" s="64">
        <v>1.0874999999999999</v>
      </c>
      <c r="E50" s="64">
        <v>1</v>
      </c>
      <c r="F50" s="64">
        <v>1.3045</v>
      </c>
      <c r="G50" s="64">
        <v>1</v>
      </c>
      <c r="H50" s="64">
        <v>1.1705000000000001</v>
      </c>
      <c r="I50" s="64">
        <v>1.2803</v>
      </c>
      <c r="J50" s="64">
        <v>1.2293000000000001</v>
      </c>
      <c r="K50" s="64">
        <v>2.0297999999999998</v>
      </c>
      <c r="L50" s="64">
        <v>1.401</v>
      </c>
      <c r="M50" s="64">
        <v>1.2119</v>
      </c>
      <c r="N50" s="64">
        <v>1</v>
      </c>
      <c r="O50" s="64">
        <v>1.2040999999999999</v>
      </c>
      <c r="P50" s="64">
        <v>1</v>
      </c>
      <c r="Q50" s="64">
        <v>1.8649</v>
      </c>
      <c r="R50" s="64">
        <v>1</v>
      </c>
      <c r="S50" s="64">
        <v>1.1934</v>
      </c>
      <c r="T50" s="64">
        <v>2.0819999999999999</v>
      </c>
      <c r="U50" s="64">
        <v>2.2728999999999999</v>
      </c>
      <c r="V50" s="64">
        <v>1.008</v>
      </c>
      <c r="W50" s="64">
        <v>1</v>
      </c>
      <c r="X50" s="64">
        <v>1.4607000000000001</v>
      </c>
      <c r="Y50" s="64">
        <v>1.1483000000000001</v>
      </c>
      <c r="Z50" s="64">
        <v>1.0811999999999999</v>
      </c>
      <c r="AA50" s="64">
        <v>1</v>
      </c>
      <c r="AB50" s="64">
        <v>1.2027000000000001</v>
      </c>
      <c r="AC50" s="64">
        <v>1</v>
      </c>
      <c r="AD50" s="64">
        <v>1.1237999999999999</v>
      </c>
      <c r="AE50" s="64">
        <v>1.3234999999999999</v>
      </c>
      <c r="AF50" s="68">
        <v>2.0451000000000001</v>
      </c>
      <c r="AG50" s="63"/>
      <c r="AH50" s="63"/>
      <c r="AI50" s="63"/>
      <c r="AJ50" s="63"/>
      <c r="AK50" s="63"/>
      <c r="AL50" s="63"/>
      <c r="AM50" s="63"/>
      <c r="AN50" s="63"/>
      <c r="AO50" s="63"/>
      <c r="AP50" s="63"/>
      <c r="AQ50" s="63"/>
      <c r="AR50" s="63"/>
      <c r="AS50" s="63"/>
      <c r="AT50" s="63"/>
      <c r="AU50" s="63"/>
      <c r="AV50" s="63"/>
      <c r="AW50" s="63"/>
      <c r="AX50" s="63"/>
      <c r="AY50" s="63"/>
      <c r="AZ50" s="63"/>
      <c r="BA50" s="63"/>
      <c r="BB50" s="63"/>
      <c r="BC50" s="63"/>
      <c r="BD50" s="63"/>
      <c r="BE50" s="63"/>
      <c r="BF50" s="63"/>
      <c r="BG50" s="63"/>
      <c r="BH50" s="63"/>
      <c r="BI50" s="63"/>
      <c r="BJ50" s="63"/>
    </row>
    <row r="51" spans="1:62" x14ac:dyDescent="0.25">
      <c r="A51" s="77"/>
      <c r="B51" s="62" t="s">
        <v>73</v>
      </c>
      <c r="C51" s="62">
        <v>1.0317000000000001</v>
      </c>
      <c r="D51" s="62">
        <v>1.0874999999999999</v>
      </c>
      <c r="E51" s="62">
        <v>1</v>
      </c>
      <c r="F51" s="62">
        <v>1.3045</v>
      </c>
      <c r="G51" s="62">
        <v>1</v>
      </c>
      <c r="H51" s="62">
        <v>1.1705000000000001</v>
      </c>
      <c r="I51" s="62">
        <v>1.2803</v>
      </c>
      <c r="J51" s="62">
        <v>1.2293000000000001</v>
      </c>
      <c r="K51" s="62">
        <v>2.0297999999999998</v>
      </c>
      <c r="L51" s="62">
        <v>1.401</v>
      </c>
      <c r="M51" s="62">
        <v>1.2119</v>
      </c>
      <c r="N51" s="62">
        <v>1</v>
      </c>
      <c r="O51" s="62">
        <v>1.2040999999999999</v>
      </c>
      <c r="P51" s="62">
        <v>1</v>
      </c>
      <c r="Q51" s="62">
        <v>1.8649</v>
      </c>
      <c r="R51" s="62">
        <v>1</v>
      </c>
      <c r="S51" s="62">
        <v>1.1934</v>
      </c>
      <c r="T51" s="62">
        <v>2.0819999999999999</v>
      </c>
      <c r="U51" s="62">
        <v>2.2728999999999999</v>
      </c>
      <c r="V51" s="62">
        <v>1.008</v>
      </c>
      <c r="W51" s="62">
        <v>1</v>
      </c>
      <c r="X51" s="62">
        <v>1.4607000000000001</v>
      </c>
      <c r="Y51" s="62">
        <v>1.1483000000000001</v>
      </c>
      <c r="Z51" s="62">
        <v>1.0811999999999999</v>
      </c>
      <c r="AA51" s="62">
        <v>1</v>
      </c>
      <c r="AB51" s="62">
        <v>1.2027000000000001</v>
      </c>
      <c r="AC51" s="62">
        <v>1</v>
      </c>
      <c r="AD51" s="62">
        <v>1.1237999999999999</v>
      </c>
      <c r="AE51" s="62">
        <v>1.3234999999999999</v>
      </c>
      <c r="AF51" s="69">
        <v>2.0451000000000001</v>
      </c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</row>
    <row r="52" spans="1:62" x14ac:dyDescent="0.25">
      <c r="A52" s="72" t="s">
        <v>76</v>
      </c>
      <c r="B52" s="74"/>
      <c r="C52" s="91" t="s">
        <v>78</v>
      </c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63"/>
      <c r="AW52" s="63"/>
      <c r="AX52" s="63"/>
      <c r="AY52" s="63"/>
      <c r="AZ52" s="63"/>
      <c r="BA52" s="63"/>
      <c r="BB52" s="63"/>
      <c r="BC52" s="63"/>
      <c r="BD52" s="63"/>
      <c r="BE52" s="63"/>
      <c r="BF52" s="63"/>
      <c r="BG52" s="63"/>
      <c r="BH52" s="63"/>
      <c r="BI52" s="63"/>
      <c r="BJ52" s="63"/>
    </row>
    <row r="53" spans="1:62" x14ac:dyDescent="0.25">
      <c r="A53" s="75" t="s">
        <v>18</v>
      </c>
      <c r="B53" s="71" t="s">
        <v>68</v>
      </c>
      <c r="C53" s="65">
        <v>1.4598</v>
      </c>
      <c r="D53" s="65">
        <v>2.0792999999999999</v>
      </c>
      <c r="E53" s="65">
        <v>1.0853999999999999</v>
      </c>
      <c r="F53" s="65">
        <v>2.4339</v>
      </c>
      <c r="G53" s="65">
        <v>1.714</v>
      </c>
      <c r="H53" s="65">
        <v>2.3677000000000001</v>
      </c>
      <c r="I53" s="65">
        <v>2.2852999999999999</v>
      </c>
      <c r="J53" s="65">
        <v>1</v>
      </c>
      <c r="K53" s="65">
        <v>1</v>
      </c>
      <c r="L53" s="65">
        <v>1.8502000000000001</v>
      </c>
      <c r="M53" s="65">
        <v>1.5626</v>
      </c>
      <c r="N53" s="65">
        <v>1</v>
      </c>
      <c r="O53" s="65">
        <v>1.2783</v>
      </c>
      <c r="P53" s="65">
        <v>1.5773999999999999</v>
      </c>
      <c r="Q53" s="65">
        <v>1.901</v>
      </c>
      <c r="R53" s="65">
        <v>2.0712000000000002</v>
      </c>
      <c r="S53" s="65">
        <v>1.1437999999999999</v>
      </c>
      <c r="T53" s="65">
        <v>1.2013</v>
      </c>
      <c r="U53" s="65">
        <v>1.6136999999999999</v>
      </c>
      <c r="V53" s="65">
        <v>1.1698</v>
      </c>
      <c r="W53" s="65">
        <v>1.3389</v>
      </c>
      <c r="X53" s="65">
        <v>1.1497999999999999</v>
      </c>
      <c r="Y53" s="65">
        <v>1.109</v>
      </c>
      <c r="Z53" s="65">
        <v>1.1234</v>
      </c>
      <c r="AA53" s="65">
        <v>1.1003000000000001</v>
      </c>
      <c r="AB53" s="65">
        <v>2.2629999999999999</v>
      </c>
      <c r="AC53" s="65">
        <v>1.4075</v>
      </c>
      <c r="AD53" s="65">
        <v>1</v>
      </c>
      <c r="AE53" s="65">
        <v>1.4509000000000001</v>
      </c>
      <c r="AF53" s="65">
        <v>2.1894999999999998</v>
      </c>
      <c r="AG53" s="65">
        <v>1.0532999999999999</v>
      </c>
      <c r="AH53" s="65">
        <v>1.0387999999999999</v>
      </c>
      <c r="AI53" s="65">
        <v>1</v>
      </c>
      <c r="AJ53" s="65">
        <v>1.0001</v>
      </c>
      <c r="AK53" s="65">
        <v>2.4941</v>
      </c>
      <c r="AL53" s="65">
        <v>1.1591</v>
      </c>
      <c r="AM53" s="65">
        <v>1</v>
      </c>
      <c r="AN53" s="65">
        <v>1.6899</v>
      </c>
      <c r="AO53" s="65">
        <v>1</v>
      </c>
      <c r="AP53" s="65">
        <v>1.0001</v>
      </c>
      <c r="AQ53" s="65">
        <v>1.8069</v>
      </c>
      <c r="AR53" s="65">
        <v>1.1594</v>
      </c>
      <c r="AS53" s="65">
        <v>1.2448999999999999</v>
      </c>
      <c r="AT53" s="65">
        <v>2.1909000000000001</v>
      </c>
      <c r="AU53" s="66">
        <v>2.4634999999999998</v>
      </c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</row>
    <row r="54" spans="1:62" x14ac:dyDescent="0.25">
      <c r="A54" s="76"/>
      <c r="B54" s="62" t="s">
        <v>69</v>
      </c>
      <c r="C54" s="64">
        <v>1.1752</v>
      </c>
      <c r="D54" s="64">
        <v>1.1004</v>
      </c>
      <c r="E54" s="64">
        <v>1.6875</v>
      </c>
      <c r="F54" s="64">
        <v>2.1463000000000001</v>
      </c>
      <c r="G54" s="64">
        <v>1.1862999999999999</v>
      </c>
      <c r="H54" s="64">
        <v>1.5778000000000001</v>
      </c>
      <c r="I54" s="64">
        <v>1.1279999999999999</v>
      </c>
      <c r="J54" s="64">
        <v>1.4754</v>
      </c>
      <c r="K54" s="64">
        <v>1.7587999999999999</v>
      </c>
      <c r="L54" s="64">
        <v>2.5796000000000001</v>
      </c>
      <c r="M54" s="64">
        <v>1.1193</v>
      </c>
      <c r="N54" s="64">
        <v>1</v>
      </c>
      <c r="O54" s="64">
        <v>1.8391</v>
      </c>
      <c r="P54" s="64">
        <v>2.4885999999999999</v>
      </c>
      <c r="Q54" s="64">
        <v>1.901</v>
      </c>
      <c r="R54" s="64">
        <v>1.1731</v>
      </c>
      <c r="S54" s="64">
        <v>1.1437999999999999</v>
      </c>
      <c r="T54" s="64">
        <v>1.2013</v>
      </c>
      <c r="U54" s="64">
        <v>1.6136999999999999</v>
      </c>
      <c r="V54" s="64">
        <v>1.7696000000000001</v>
      </c>
      <c r="W54" s="64">
        <v>1.7126999999999999</v>
      </c>
      <c r="X54" s="64">
        <v>1.1497999999999999</v>
      </c>
      <c r="Y54" s="64">
        <v>1.109</v>
      </c>
      <c r="Z54" s="64">
        <v>1</v>
      </c>
      <c r="AA54" s="64">
        <v>1.1003000000000001</v>
      </c>
      <c r="AB54" s="64">
        <v>2.0169000000000001</v>
      </c>
      <c r="AC54" s="64">
        <v>1</v>
      </c>
      <c r="AD54" s="64">
        <v>1</v>
      </c>
      <c r="AE54" s="64">
        <v>1.9636</v>
      </c>
      <c r="AF54" s="64">
        <v>1.1882999999999999</v>
      </c>
      <c r="AG54" s="64">
        <v>1.3194999999999999</v>
      </c>
      <c r="AH54" s="64">
        <v>1.6800999999999999</v>
      </c>
      <c r="AI54" s="64">
        <v>1</v>
      </c>
      <c r="AJ54" s="64">
        <v>1.0001</v>
      </c>
      <c r="AK54" s="64">
        <v>1.2628999999999999</v>
      </c>
      <c r="AL54" s="64">
        <v>1.0674999999999999</v>
      </c>
      <c r="AM54" s="64">
        <v>1</v>
      </c>
      <c r="AN54" s="64">
        <v>2.4329999999999998</v>
      </c>
      <c r="AO54" s="64">
        <v>1</v>
      </c>
      <c r="AP54" s="64">
        <v>1.0001</v>
      </c>
      <c r="AQ54" s="64">
        <v>1.0820000000000001</v>
      </c>
      <c r="AR54" s="64">
        <v>1.1594</v>
      </c>
      <c r="AS54" s="64">
        <v>1.2448999999999999</v>
      </c>
      <c r="AT54" s="64">
        <v>1.0763</v>
      </c>
      <c r="AU54" s="68">
        <v>1</v>
      </c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</row>
    <row r="55" spans="1:62" x14ac:dyDescent="0.25">
      <c r="A55" s="76"/>
      <c r="B55" s="64" t="s">
        <v>70</v>
      </c>
      <c r="C55" s="64">
        <v>1.1752</v>
      </c>
      <c r="D55" s="64">
        <v>1.1004</v>
      </c>
      <c r="E55" s="64">
        <v>1.6875</v>
      </c>
      <c r="F55" s="64">
        <v>2.1463000000000001</v>
      </c>
      <c r="G55" s="64">
        <v>1.1862999999999999</v>
      </c>
      <c r="H55" s="64">
        <v>1.5778000000000001</v>
      </c>
      <c r="I55" s="64">
        <v>1.1279999999999999</v>
      </c>
      <c r="J55" s="64">
        <v>1.4754</v>
      </c>
      <c r="K55" s="64">
        <v>1.7587999999999999</v>
      </c>
      <c r="L55" s="64">
        <v>2.5796000000000001</v>
      </c>
      <c r="M55" s="64">
        <v>1.1193</v>
      </c>
      <c r="N55" s="64">
        <v>1</v>
      </c>
      <c r="O55" s="64">
        <v>1.8391</v>
      </c>
      <c r="P55" s="64">
        <v>2.4885999999999999</v>
      </c>
      <c r="Q55" s="64">
        <v>1.901</v>
      </c>
      <c r="R55" s="64">
        <v>1.1731</v>
      </c>
      <c r="S55" s="64">
        <v>1.1437999999999999</v>
      </c>
      <c r="T55" s="64">
        <v>1.2013</v>
      </c>
      <c r="U55" s="64">
        <v>1.6136999999999999</v>
      </c>
      <c r="V55" s="64">
        <v>1.7696000000000001</v>
      </c>
      <c r="W55" s="64">
        <v>1.7126999999999999</v>
      </c>
      <c r="X55" s="64">
        <v>1.1497999999999999</v>
      </c>
      <c r="Y55" s="64">
        <v>1.109</v>
      </c>
      <c r="Z55" s="64">
        <v>1</v>
      </c>
      <c r="AA55" s="64">
        <v>1.1003000000000001</v>
      </c>
      <c r="AB55" s="64">
        <v>2.0169000000000001</v>
      </c>
      <c r="AC55" s="64">
        <v>1</v>
      </c>
      <c r="AD55" s="64">
        <v>1</v>
      </c>
      <c r="AE55" s="64">
        <v>1.9636</v>
      </c>
      <c r="AF55" s="64">
        <v>1.1882999999999999</v>
      </c>
      <c r="AG55" s="64">
        <v>1.3194999999999999</v>
      </c>
      <c r="AH55" s="64">
        <v>1.6800999999999999</v>
      </c>
      <c r="AI55" s="64">
        <v>1</v>
      </c>
      <c r="AJ55" s="64">
        <v>1.0001</v>
      </c>
      <c r="AK55" s="64">
        <v>1.2628999999999999</v>
      </c>
      <c r="AL55" s="64">
        <v>1.0674999999999999</v>
      </c>
      <c r="AM55" s="64">
        <v>1</v>
      </c>
      <c r="AN55" s="64">
        <v>2.4329999999999998</v>
      </c>
      <c r="AO55" s="64">
        <v>1</v>
      </c>
      <c r="AP55" s="64">
        <v>1.0001</v>
      </c>
      <c r="AQ55" s="64">
        <v>1.0820000000000001</v>
      </c>
      <c r="AR55" s="64">
        <v>1.1594</v>
      </c>
      <c r="AS55" s="64">
        <v>1.2448999999999999</v>
      </c>
      <c r="AT55" s="64">
        <v>1.0763</v>
      </c>
      <c r="AU55" s="68">
        <v>1</v>
      </c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63"/>
      <c r="BG55" s="63"/>
      <c r="BH55" s="63"/>
      <c r="BI55" s="63"/>
      <c r="BJ55" s="63"/>
    </row>
    <row r="56" spans="1:62" x14ac:dyDescent="0.25">
      <c r="A56" s="76"/>
      <c r="B56" s="71" t="s">
        <v>71</v>
      </c>
      <c r="C56" s="64">
        <v>1.1752</v>
      </c>
      <c r="D56" s="64">
        <v>1.1004</v>
      </c>
      <c r="E56" s="64">
        <v>1.6875</v>
      </c>
      <c r="F56" s="64">
        <v>2.1463000000000001</v>
      </c>
      <c r="G56" s="64">
        <v>1.1862999999999999</v>
      </c>
      <c r="H56" s="64">
        <v>1.5778000000000001</v>
      </c>
      <c r="I56" s="64">
        <v>1.1279999999999999</v>
      </c>
      <c r="J56" s="64">
        <v>1.4754</v>
      </c>
      <c r="K56" s="64">
        <v>1.7587999999999999</v>
      </c>
      <c r="L56" s="64">
        <v>2.5796000000000001</v>
      </c>
      <c r="M56" s="64">
        <v>1.1193</v>
      </c>
      <c r="N56" s="64">
        <v>1</v>
      </c>
      <c r="O56" s="64">
        <v>1.8391</v>
      </c>
      <c r="P56" s="64">
        <v>2.4885999999999999</v>
      </c>
      <c r="Q56" s="64">
        <v>1.901</v>
      </c>
      <c r="R56" s="64">
        <v>1.1731</v>
      </c>
      <c r="S56" s="64">
        <v>1.1437999999999999</v>
      </c>
      <c r="T56" s="64">
        <v>1.2013</v>
      </c>
      <c r="U56" s="64">
        <v>1.6136999999999999</v>
      </c>
      <c r="V56" s="64">
        <v>1.7696000000000001</v>
      </c>
      <c r="W56" s="64">
        <v>1.7126999999999999</v>
      </c>
      <c r="X56" s="64">
        <v>1.1497999999999999</v>
      </c>
      <c r="Y56" s="64">
        <v>1.109</v>
      </c>
      <c r="Z56" s="64">
        <v>1</v>
      </c>
      <c r="AA56" s="64">
        <v>1.1003000000000001</v>
      </c>
      <c r="AB56" s="64">
        <v>2.0169000000000001</v>
      </c>
      <c r="AC56" s="64">
        <v>1</v>
      </c>
      <c r="AD56" s="64">
        <v>1</v>
      </c>
      <c r="AE56" s="64">
        <v>1.9636</v>
      </c>
      <c r="AF56" s="64">
        <v>1.1882999999999999</v>
      </c>
      <c r="AG56" s="64">
        <v>1.3194999999999999</v>
      </c>
      <c r="AH56" s="64">
        <v>1.6800999999999999</v>
      </c>
      <c r="AI56" s="64">
        <v>1</v>
      </c>
      <c r="AJ56" s="64">
        <v>1.0001</v>
      </c>
      <c r="AK56" s="64">
        <v>1.2628999999999999</v>
      </c>
      <c r="AL56" s="64">
        <v>1.0674999999999999</v>
      </c>
      <c r="AM56" s="64">
        <v>1</v>
      </c>
      <c r="AN56" s="64">
        <v>2.4329999999999998</v>
      </c>
      <c r="AO56" s="64">
        <v>1</v>
      </c>
      <c r="AP56" s="64">
        <v>1.0001</v>
      </c>
      <c r="AQ56" s="64">
        <v>1.0820000000000001</v>
      </c>
      <c r="AR56" s="64">
        <v>1.1594</v>
      </c>
      <c r="AS56" s="64">
        <v>1.2448999999999999</v>
      </c>
      <c r="AT56" s="64">
        <v>1.0763</v>
      </c>
      <c r="AU56" s="68">
        <v>1</v>
      </c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</row>
    <row r="57" spans="1:62" x14ac:dyDescent="0.25">
      <c r="A57" s="76"/>
      <c r="B57" s="71" t="s">
        <v>72</v>
      </c>
      <c r="C57" s="64">
        <v>1.1752</v>
      </c>
      <c r="D57" s="64">
        <v>1.1004</v>
      </c>
      <c r="E57" s="64">
        <v>1.6875</v>
      </c>
      <c r="F57" s="64">
        <v>2.1463000000000001</v>
      </c>
      <c r="G57" s="64">
        <v>1.1862999999999999</v>
      </c>
      <c r="H57" s="64">
        <v>1.5778000000000001</v>
      </c>
      <c r="I57" s="64">
        <v>1.1279999999999999</v>
      </c>
      <c r="J57" s="64">
        <v>1.4754</v>
      </c>
      <c r="K57" s="64">
        <v>1.7587999999999999</v>
      </c>
      <c r="L57" s="64">
        <v>2.5796000000000001</v>
      </c>
      <c r="M57" s="64">
        <v>1.1193</v>
      </c>
      <c r="N57" s="64">
        <v>1</v>
      </c>
      <c r="O57" s="64">
        <v>1.8391</v>
      </c>
      <c r="P57" s="64">
        <v>2.4885999999999999</v>
      </c>
      <c r="Q57" s="64">
        <v>1.901</v>
      </c>
      <c r="R57" s="64">
        <v>1.1731</v>
      </c>
      <c r="S57" s="64">
        <v>1.1437999999999999</v>
      </c>
      <c r="T57" s="64">
        <v>1.2013</v>
      </c>
      <c r="U57" s="64">
        <v>1.6136999999999999</v>
      </c>
      <c r="V57" s="64">
        <v>1.7696000000000001</v>
      </c>
      <c r="W57" s="64">
        <v>1.7126999999999999</v>
      </c>
      <c r="X57" s="64">
        <v>1.1497999999999999</v>
      </c>
      <c r="Y57" s="64">
        <v>1.109</v>
      </c>
      <c r="Z57" s="64">
        <v>1</v>
      </c>
      <c r="AA57" s="64">
        <v>1.1003000000000001</v>
      </c>
      <c r="AB57" s="64">
        <v>2.0169000000000001</v>
      </c>
      <c r="AC57" s="64">
        <v>1</v>
      </c>
      <c r="AD57" s="64">
        <v>1</v>
      </c>
      <c r="AE57" s="64">
        <v>1.9636</v>
      </c>
      <c r="AF57" s="64">
        <v>1.1882999999999999</v>
      </c>
      <c r="AG57" s="64">
        <v>1.3194999999999999</v>
      </c>
      <c r="AH57" s="64">
        <v>1.6800999999999999</v>
      </c>
      <c r="AI57" s="64">
        <v>1</v>
      </c>
      <c r="AJ57" s="64">
        <v>1.0001</v>
      </c>
      <c r="AK57" s="64">
        <v>1.2628999999999999</v>
      </c>
      <c r="AL57" s="64">
        <v>1.0674999999999999</v>
      </c>
      <c r="AM57" s="64">
        <v>1</v>
      </c>
      <c r="AN57" s="64">
        <v>2.4329999999999998</v>
      </c>
      <c r="AO57" s="64">
        <v>1</v>
      </c>
      <c r="AP57" s="64">
        <v>1.0001</v>
      </c>
      <c r="AQ57" s="64">
        <v>1.0820000000000001</v>
      </c>
      <c r="AR57" s="64">
        <v>1.1594</v>
      </c>
      <c r="AS57" s="64">
        <v>1.2448999999999999</v>
      </c>
      <c r="AT57" s="64">
        <v>1.0763</v>
      </c>
      <c r="AU57" s="68">
        <v>1</v>
      </c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63"/>
      <c r="BG57" s="63"/>
      <c r="BH57" s="63"/>
      <c r="BI57" s="63"/>
      <c r="BJ57" s="63"/>
    </row>
    <row r="58" spans="1:62" x14ac:dyDescent="0.25">
      <c r="A58" s="77"/>
      <c r="B58" s="71" t="s">
        <v>73</v>
      </c>
      <c r="C58" s="62">
        <v>1.1752</v>
      </c>
      <c r="D58" s="62">
        <v>1.1004</v>
      </c>
      <c r="E58" s="62">
        <v>1.6875</v>
      </c>
      <c r="F58" s="62">
        <v>2.1463000000000001</v>
      </c>
      <c r="G58" s="62">
        <v>1.1862999999999999</v>
      </c>
      <c r="H58" s="62">
        <v>1.5778000000000001</v>
      </c>
      <c r="I58" s="62">
        <v>1.1279999999999999</v>
      </c>
      <c r="J58" s="62">
        <v>1.4754</v>
      </c>
      <c r="K58" s="62">
        <v>1.7587999999999999</v>
      </c>
      <c r="L58" s="62">
        <v>2.5796000000000001</v>
      </c>
      <c r="M58" s="62">
        <v>1.1193</v>
      </c>
      <c r="N58" s="62">
        <v>1</v>
      </c>
      <c r="O58" s="62">
        <v>1.8391</v>
      </c>
      <c r="P58" s="62">
        <v>2.4885999999999999</v>
      </c>
      <c r="Q58" s="62">
        <v>1.901</v>
      </c>
      <c r="R58" s="62">
        <v>1.1731</v>
      </c>
      <c r="S58" s="62">
        <v>1.1437999999999999</v>
      </c>
      <c r="T58" s="62">
        <v>1.2013</v>
      </c>
      <c r="U58" s="62">
        <v>1.6136999999999999</v>
      </c>
      <c r="V58" s="62">
        <v>1.7696000000000001</v>
      </c>
      <c r="W58" s="62">
        <v>1.7126999999999999</v>
      </c>
      <c r="X58" s="62">
        <v>1.1497999999999999</v>
      </c>
      <c r="Y58" s="62">
        <v>1.109</v>
      </c>
      <c r="Z58" s="62">
        <v>1</v>
      </c>
      <c r="AA58" s="62">
        <v>1.1003000000000001</v>
      </c>
      <c r="AB58" s="62">
        <v>2.0169000000000001</v>
      </c>
      <c r="AC58" s="62">
        <v>1</v>
      </c>
      <c r="AD58" s="62">
        <v>1</v>
      </c>
      <c r="AE58" s="62">
        <v>1.9636</v>
      </c>
      <c r="AF58" s="62">
        <v>1.1882999999999999</v>
      </c>
      <c r="AG58" s="62">
        <v>1.3194999999999999</v>
      </c>
      <c r="AH58" s="62">
        <v>1.6800999999999999</v>
      </c>
      <c r="AI58" s="62">
        <v>1</v>
      </c>
      <c r="AJ58" s="62">
        <v>1.0001</v>
      </c>
      <c r="AK58" s="62">
        <v>1.2628999999999999</v>
      </c>
      <c r="AL58" s="62">
        <v>1.0674999999999999</v>
      </c>
      <c r="AM58" s="62">
        <v>1</v>
      </c>
      <c r="AN58" s="62">
        <v>2.4329999999999998</v>
      </c>
      <c r="AO58" s="62">
        <v>1</v>
      </c>
      <c r="AP58" s="62">
        <v>1.0001</v>
      </c>
      <c r="AQ58" s="62">
        <v>1.0820000000000001</v>
      </c>
      <c r="AR58" s="62">
        <v>1.1594</v>
      </c>
      <c r="AS58" s="62">
        <v>1.2448999999999999</v>
      </c>
      <c r="AT58" s="62">
        <v>1.0763</v>
      </c>
      <c r="AU58" s="69">
        <v>1</v>
      </c>
      <c r="AV58" s="63"/>
      <c r="AW58" s="63"/>
      <c r="AX58" s="63"/>
      <c r="AY58" s="63"/>
      <c r="AZ58" s="63"/>
      <c r="BA58" s="63"/>
      <c r="BB58" s="63"/>
      <c r="BC58" s="63"/>
      <c r="BD58" s="63"/>
      <c r="BE58" s="63"/>
      <c r="BF58" s="63"/>
      <c r="BG58" s="63"/>
      <c r="BH58" s="63"/>
      <c r="BI58" s="63"/>
      <c r="BJ58" s="63"/>
    </row>
    <row r="59" spans="1:62" x14ac:dyDescent="0.25">
      <c r="A59" s="75" t="s">
        <v>19</v>
      </c>
      <c r="B59" s="65" t="s">
        <v>68</v>
      </c>
      <c r="C59" s="65">
        <v>1</v>
      </c>
      <c r="D59" s="65">
        <v>2.2860999999999998</v>
      </c>
      <c r="E59" s="65">
        <v>1.3844000000000001</v>
      </c>
      <c r="F59" s="65">
        <v>1.0649</v>
      </c>
      <c r="G59" s="65">
        <v>1</v>
      </c>
      <c r="H59" s="65">
        <v>1</v>
      </c>
      <c r="I59" s="65">
        <v>2.0935000000000001</v>
      </c>
      <c r="J59" s="65">
        <v>1.1900999999999999</v>
      </c>
      <c r="K59" s="65">
        <v>2.4188999999999998</v>
      </c>
      <c r="L59" s="65">
        <v>1.1194999999999999</v>
      </c>
      <c r="M59" s="65">
        <v>1</v>
      </c>
      <c r="N59" s="65">
        <v>1.0650999999999999</v>
      </c>
      <c r="O59" s="65">
        <v>1.085</v>
      </c>
      <c r="P59" s="65">
        <v>1</v>
      </c>
      <c r="Q59" s="65">
        <v>1.0891999999999999</v>
      </c>
      <c r="R59" s="65">
        <v>1.8452999999999999</v>
      </c>
      <c r="S59" s="65">
        <v>1.3945000000000001</v>
      </c>
      <c r="T59" s="65">
        <v>1.0543</v>
      </c>
      <c r="U59" s="65">
        <v>1.0758000000000001</v>
      </c>
      <c r="V59" s="65">
        <v>1</v>
      </c>
      <c r="W59" s="65">
        <v>1.2983</v>
      </c>
      <c r="X59" s="65">
        <v>2.2054</v>
      </c>
      <c r="Y59" s="65">
        <v>1.0823</v>
      </c>
      <c r="Z59" s="65">
        <v>2.3891</v>
      </c>
      <c r="AA59" s="66">
        <v>1.2399</v>
      </c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3"/>
      <c r="BH59" s="63"/>
      <c r="BI59" s="63"/>
      <c r="BJ59" s="63"/>
    </row>
    <row r="60" spans="1:62" x14ac:dyDescent="0.25">
      <c r="A60" s="76"/>
      <c r="B60" s="65" t="s">
        <v>69</v>
      </c>
      <c r="C60" s="64">
        <v>1</v>
      </c>
      <c r="D60" s="64">
        <v>1.2070000000000001</v>
      </c>
      <c r="E60" s="64">
        <v>1.3844000000000001</v>
      </c>
      <c r="F60" s="64">
        <v>1.0649</v>
      </c>
      <c r="G60" s="64">
        <v>1</v>
      </c>
      <c r="H60" s="64">
        <v>1</v>
      </c>
      <c r="I60" s="64">
        <v>1.1229</v>
      </c>
      <c r="J60" s="64">
        <v>1.1900999999999999</v>
      </c>
      <c r="K60" s="64">
        <v>1</v>
      </c>
      <c r="L60" s="64">
        <v>1.1194999999999999</v>
      </c>
      <c r="M60" s="64">
        <v>1</v>
      </c>
      <c r="N60" s="64">
        <v>1.0650999999999999</v>
      </c>
      <c r="O60" s="64">
        <v>1.085</v>
      </c>
      <c r="P60" s="64">
        <v>1</v>
      </c>
      <c r="Q60" s="64">
        <v>1.0891999999999999</v>
      </c>
      <c r="R60" s="64">
        <v>1.8452999999999999</v>
      </c>
      <c r="S60" s="64">
        <v>1.3945000000000001</v>
      </c>
      <c r="T60" s="64">
        <v>1.0543</v>
      </c>
      <c r="U60" s="64">
        <v>1.0758000000000001</v>
      </c>
      <c r="V60" s="64">
        <v>1</v>
      </c>
      <c r="W60" s="64">
        <v>1.2983</v>
      </c>
      <c r="X60" s="64">
        <v>1.2694000000000001</v>
      </c>
      <c r="Y60" s="64">
        <v>1.0823</v>
      </c>
      <c r="Z60" s="64">
        <v>1</v>
      </c>
      <c r="AA60" s="68">
        <v>1.2399</v>
      </c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  <c r="AT60" s="63"/>
      <c r="AU60" s="63"/>
      <c r="AV60" s="63"/>
      <c r="AW60" s="63"/>
      <c r="AX60" s="63"/>
      <c r="AY60" s="63"/>
      <c r="AZ60" s="63"/>
      <c r="BA60" s="63"/>
      <c r="BB60" s="63"/>
      <c r="BC60" s="63"/>
      <c r="BD60" s="63"/>
      <c r="BE60" s="63"/>
      <c r="BF60" s="63"/>
      <c r="BG60" s="63"/>
      <c r="BH60" s="63"/>
      <c r="BI60" s="63"/>
      <c r="BJ60" s="63"/>
    </row>
    <row r="61" spans="1:62" x14ac:dyDescent="0.25">
      <c r="A61" s="76"/>
      <c r="B61" s="71" t="s">
        <v>70</v>
      </c>
      <c r="C61" s="64">
        <v>1</v>
      </c>
      <c r="D61" s="64">
        <v>1.2070000000000001</v>
      </c>
      <c r="E61" s="64">
        <v>1.3844000000000001</v>
      </c>
      <c r="F61" s="64">
        <v>1.0649</v>
      </c>
      <c r="G61" s="64">
        <v>1</v>
      </c>
      <c r="H61" s="64">
        <v>1</v>
      </c>
      <c r="I61" s="64">
        <v>1.1229</v>
      </c>
      <c r="J61" s="64">
        <v>1.1900999999999999</v>
      </c>
      <c r="K61" s="64">
        <v>1</v>
      </c>
      <c r="L61" s="64">
        <v>1.1194999999999999</v>
      </c>
      <c r="M61" s="64">
        <v>1</v>
      </c>
      <c r="N61" s="64">
        <v>1.0650999999999999</v>
      </c>
      <c r="O61" s="64">
        <v>1.085</v>
      </c>
      <c r="P61" s="64">
        <v>1</v>
      </c>
      <c r="Q61" s="64">
        <v>1.0891999999999999</v>
      </c>
      <c r="R61" s="64">
        <v>1.8452999999999999</v>
      </c>
      <c r="S61" s="64">
        <v>1.3945000000000001</v>
      </c>
      <c r="T61" s="64">
        <v>1.0543</v>
      </c>
      <c r="U61" s="64">
        <v>1.0758000000000001</v>
      </c>
      <c r="V61" s="64">
        <v>1</v>
      </c>
      <c r="W61" s="64">
        <v>1.2983</v>
      </c>
      <c r="X61" s="64">
        <v>1.2694000000000001</v>
      </c>
      <c r="Y61" s="64">
        <v>1.0823</v>
      </c>
      <c r="Z61" s="64">
        <v>1</v>
      </c>
      <c r="AA61" s="68">
        <v>1.2399</v>
      </c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  <c r="AT61" s="63"/>
      <c r="AU61" s="63"/>
      <c r="AV61" s="63"/>
      <c r="AW61" s="63"/>
      <c r="AX61" s="63"/>
      <c r="AY61" s="63"/>
      <c r="AZ61" s="63"/>
      <c r="BA61" s="63"/>
      <c r="BB61" s="63"/>
      <c r="BC61" s="63"/>
      <c r="BD61" s="63"/>
      <c r="BE61" s="63"/>
      <c r="BF61" s="63"/>
      <c r="BG61" s="63"/>
      <c r="BH61" s="63"/>
      <c r="BI61" s="63"/>
      <c r="BJ61" s="63"/>
    </row>
    <row r="62" spans="1:62" x14ac:dyDescent="0.25">
      <c r="A62" s="76"/>
      <c r="B62" s="64" t="s">
        <v>71</v>
      </c>
      <c r="C62" s="64">
        <v>1</v>
      </c>
      <c r="D62" s="64">
        <v>1.2070000000000001</v>
      </c>
      <c r="E62" s="64">
        <v>1.3844000000000001</v>
      </c>
      <c r="F62" s="64">
        <v>1.0649</v>
      </c>
      <c r="G62" s="64">
        <v>1</v>
      </c>
      <c r="H62" s="64">
        <v>1</v>
      </c>
      <c r="I62" s="64">
        <v>1.1229</v>
      </c>
      <c r="J62" s="64">
        <v>1.1900999999999999</v>
      </c>
      <c r="K62" s="64">
        <v>1</v>
      </c>
      <c r="L62" s="64">
        <v>1.1194999999999999</v>
      </c>
      <c r="M62" s="64">
        <v>1</v>
      </c>
      <c r="N62" s="64">
        <v>1.0650999999999999</v>
      </c>
      <c r="O62" s="64">
        <v>1.085</v>
      </c>
      <c r="P62" s="64">
        <v>1</v>
      </c>
      <c r="Q62" s="64">
        <v>1.0891999999999999</v>
      </c>
      <c r="R62" s="64">
        <v>1.8452999999999999</v>
      </c>
      <c r="S62" s="64">
        <v>1.3945000000000001</v>
      </c>
      <c r="T62" s="64">
        <v>1.0543</v>
      </c>
      <c r="U62" s="64">
        <v>1.0758000000000001</v>
      </c>
      <c r="V62" s="64">
        <v>1</v>
      </c>
      <c r="W62" s="64">
        <v>1.2983</v>
      </c>
      <c r="X62" s="64">
        <v>1.2694000000000001</v>
      </c>
      <c r="Y62" s="64">
        <v>1.0823</v>
      </c>
      <c r="Z62" s="64">
        <v>1</v>
      </c>
      <c r="AA62" s="68">
        <v>1.2399</v>
      </c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63"/>
      <c r="AS62" s="63"/>
      <c r="AT62" s="63"/>
      <c r="AU62" s="63"/>
      <c r="AV62" s="63"/>
      <c r="AW62" s="63"/>
      <c r="AX62" s="63"/>
      <c r="AY62" s="63"/>
      <c r="AZ62" s="63"/>
      <c r="BA62" s="63"/>
      <c r="BB62" s="63"/>
      <c r="BC62" s="63"/>
      <c r="BD62" s="63"/>
      <c r="BE62" s="63"/>
      <c r="BF62" s="63"/>
      <c r="BG62" s="63"/>
      <c r="BH62" s="63"/>
      <c r="BI62" s="63"/>
      <c r="BJ62" s="63"/>
    </row>
    <row r="63" spans="1:62" x14ac:dyDescent="0.25">
      <c r="A63" s="76"/>
      <c r="B63" s="65" t="s">
        <v>72</v>
      </c>
      <c r="C63" s="64">
        <v>1</v>
      </c>
      <c r="D63" s="64">
        <v>1.2070000000000001</v>
      </c>
      <c r="E63" s="64">
        <v>1.3844000000000001</v>
      </c>
      <c r="F63" s="64">
        <v>1.0649</v>
      </c>
      <c r="G63" s="64">
        <v>1</v>
      </c>
      <c r="H63" s="64">
        <v>1</v>
      </c>
      <c r="I63" s="64">
        <v>1.1229</v>
      </c>
      <c r="J63" s="64">
        <v>1.1900999999999999</v>
      </c>
      <c r="K63" s="64">
        <v>1</v>
      </c>
      <c r="L63" s="64">
        <v>1.1194999999999999</v>
      </c>
      <c r="M63" s="64">
        <v>1</v>
      </c>
      <c r="N63" s="64">
        <v>1.0650999999999999</v>
      </c>
      <c r="O63" s="64">
        <v>1.085</v>
      </c>
      <c r="P63" s="64">
        <v>1</v>
      </c>
      <c r="Q63" s="64">
        <v>1.0891999999999999</v>
      </c>
      <c r="R63" s="64">
        <v>1.8452999999999999</v>
      </c>
      <c r="S63" s="64">
        <v>1.3945000000000001</v>
      </c>
      <c r="T63" s="64">
        <v>1.0543</v>
      </c>
      <c r="U63" s="64">
        <v>1.0758000000000001</v>
      </c>
      <c r="V63" s="64">
        <v>1</v>
      </c>
      <c r="W63" s="64">
        <v>1.2983</v>
      </c>
      <c r="X63" s="64">
        <v>1.2694000000000001</v>
      </c>
      <c r="Y63" s="64">
        <v>1.0823</v>
      </c>
      <c r="Z63" s="64">
        <v>1</v>
      </c>
      <c r="AA63" s="68">
        <v>1.2399</v>
      </c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3"/>
      <c r="AN63" s="63"/>
      <c r="AO63" s="63"/>
      <c r="AP63" s="63"/>
      <c r="AQ63" s="63"/>
      <c r="AR63" s="63"/>
      <c r="AS63" s="63"/>
      <c r="AT63" s="63"/>
      <c r="AU63" s="63"/>
      <c r="AV63" s="63"/>
      <c r="AW63" s="63"/>
      <c r="AX63" s="63"/>
      <c r="AY63" s="63"/>
      <c r="AZ63" s="63"/>
      <c r="BA63" s="63"/>
      <c r="BB63" s="63"/>
      <c r="BC63" s="63"/>
      <c r="BD63" s="63"/>
      <c r="BE63" s="63"/>
      <c r="BF63" s="63"/>
      <c r="BG63" s="63"/>
      <c r="BH63" s="63"/>
      <c r="BI63" s="63"/>
      <c r="BJ63" s="63"/>
    </row>
    <row r="64" spans="1:62" x14ac:dyDescent="0.25">
      <c r="A64" s="76"/>
      <c r="B64" s="65" t="s">
        <v>73</v>
      </c>
      <c r="C64" s="64">
        <v>1</v>
      </c>
      <c r="D64" s="64">
        <v>1.2070000000000001</v>
      </c>
      <c r="E64" s="64">
        <v>1.3844000000000001</v>
      </c>
      <c r="F64" s="64">
        <v>1.0649</v>
      </c>
      <c r="G64" s="64">
        <v>1</v>
      </c>
      <c r="H64" s="64">
        <v>1</v>
      </c>
      <c r="I64" s="64">
        <v>1.1229</v>
      </c>
      <c r="J64" s="64">
        <v>1.1900999999999999</v>
      </c>
      <c r="K64" s="64">
        <v>1</v>
      </c>
      <c r="L64" s="64">
        <v>1.1194999999999999</v>
      </c>
      <c r="M64" s="64">
        <v>1</v>
      </c>
      <c r="N64" s="64">
        <v>1.0650999999999999</v>
      </c>
      <c r="O64" s="64">
        <v>1.085</v>
      </c>
      <c r="P64" s="64">
        <v>1</v>
      </c>
      <c r="Q64" s="64">
        <v>1.0891999999999999</v>
      </c>
      <c r="R64" s="64">
        <v>1.8452999999999999</v>
      </c>
      <c r="S64" s="64">
        <v>1.3945000000000001</v>
      </c>
      <c r="T64" s="64">
        <v>1.0543</v>
      </c>
      <c r="U64" s="64">
        <v>1.0758000000000001</v>
      </c>
      <c r="V64" s="64">
        <v>1</v>
      </c>
      <c r="W64" s="64">
        <v>1.2983</v>
      </c>
      <c r="X64" s="64">
        <v>1.2694000000000001</v>
      </c>
      <c r="Y64" s="64">
        <v>1.0823</v>
      </c>
      <c r="Z64" s="64">
        <v>1</v>
      </c>
      <c r="AA64" s="68">
        <v>1.2399</v>
      </c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  <c r="AO64" s="63"/>
      <c r="AP64" s="63"/>
      <c r="AQ64" s="63"/>
      <c r="AR64" s="63"/>
      <c r="AS64" s="63"/>
      <c r="AT64" s="63"/>
      <c r="AU64" s="63"/>
      <c r="AV64" s="63"/>
      <c r="AW64" s="63"/>
      <c r="AX64" s="63"/>
      <c r="AY64" s="63"/>
      <c r="AZ64" s="63"/>
      <c r="BA64" s="63"/>
      <c r="BB64" s="63"/>
      <c r="BC64" s="63"/>
      <c r="BD64" s="63"/>
      <c r="BE64" s="63"/>
      <c r="BF64" s="63"/>
      <c r="BG64" s="63"/>
      <c r="BH64" s="63"/>
      <c r="BI64" s="63"/>
      <c r="BJ64" s="63"/>
    </row>
    <row r="65" spans="1:62" x14ac:dyDescent="0.25">
      <c r="A65" s="75" t="s">
        <v>20</v>
      </c>
      <c r="B65" s="65" t="s">
        <v>68</v>
      </c>
      <c r="C65" s="65">
        <v>2.2233999999999998</v>
      </c>
      <c r="D65" s="65">
        <v>1.5984</v>
      </c>
      <c r="E65" s="65">
        <v>1.4632000000000001</v>
      </c>
      <c r="F65" s="65">
        <v>1.4403999999999999</v>
      </c>
      <c r="G65" s="65">
        <v>1.3251999999999999</v>
      </c>
      <c r="H65" s="65">
        <v>2.1587999999999998</v>
      </c>
      <c r="I65" s="65">
        <v>1.3766</v>
      </c>
      <c r="J65" s="65">
        <v>1.2669999999999999</v>
      </c>
      <c r="K65" s="65">
        <v>1</v>
      </c>
      <c r="L65" s="65">
        <v>1.0008999999999999</v>
      </c>
      <c r="M65" s="65">
        <v>2.2606000000000002</v>
      </c>
      <c r="N65" s="65">
        <v>1.3325</v>
      </c>
      <c r="O65" s="65">
        <v>1</v>
      </c>
      <c r="P65" s="65">
        <v>1.6194999999999999</v>
      </c>
      <c r="Q65" s="65">
        <v>1.1532</v>
      </c>
      <c r="R65" s="65">
        <v>1.6654</v>
      </c>
      <c r="S65" s="65">
        <v>1</v>
      </c>
      <c r="T65" s="65">
        <v>1.4864999999999999</v>
      </c>
      <c r="U65" s="65">
        <v>1.7662</v>
      </c>
      <c r="V65" s="65">
        <v>1.3398000000000001</v>
      </c>
      <c r="W65" s="65">
        <v>1.1774</v>
      </c>
      <c r="X65" s="65">
        <v>1</v>
      </c>
      <c r="Y65" s="65">
        <v>1.1041000000000001</v>
      </c>
      <c r="Z65" s="65">
        <v>1.9455</v>
      </c>
      <c r="AA65" s="65">
        <v>1</v>
      </c>
      <c r="AB65" s="65">
        <v>2.0310000000000001</v>
      </c>
      <c r="AC65" s="65">
        <v>1.7281</v>
      </c>
      <c r="AD65" s="65">
        <v>1.7042999999999999</v>
      </c>
      <c r="AE65" s="65">
        <v>1.1822999999999999</v>
      </c>
      <c r="AF65" s="65">
        <v>1.4938</v>
      </c>
      <c r="AG65" s="65">
        <v>1.2942</v>
      </c>
      <c r="AH65" s="65">
        <v>1.0731999999999999</v>
      </c>
      <c r="AI65" s="65">
        <v>1.734</v>
      </c>
      <c r="AJ65" s="65">
        <v>1.179</v>
      </c>
      <c r="AK65" s="65">
        <v>2.4094000000000002</v>
      </c>
      <c r="AL65" s="65">
        <v>1.0879000000000001</v>
      </c>
      <c r="AM65" s="65">
        <v>1</v>
      </c>
      <c r="AN65" s="65">
        <v>1.8063</v>
      </c>
      <c r="AO65" s="65">
        <v>1</v>
      </c>
      <c r="AP65" s="65">
        <v>1.5839000000000001</v>
      </c>
      <c r="AQ65" s="65">
        <v>1.2415</v>
      </c>
      <c r="AR65" s="65">
        <v>1.9471000000000001</v>
      </c>
      <c r="AS65" s="65">
        <v>1.1798999999999999</v>
      </c>
      <c r="AT65" s="65">
        <v>1.1386000000000001</v>
      </c>
      <c r="AU65" s="65">
        <v>1.3875</v>
      </c>
      <c r="AV65" s="65">
        <v>1</v>
      </c>
      <c r="AW65" s="65">
        <v>1.6924999999999999</v>
      </c>
      <c r="AX65" s="65">
        <v>1.0049999999999999</v>
      </c>
      <c r="AY65" s="65">
        <v>1.4294</v>
      </c>
      <c r="AZ65" s="65">
        <v>1.1321000000000001</v>
      </c>
      <c r="BA65" s="65">
        <v>1.7273000000000001</v>
      </c>
      <c r="BB65" s="65">
        <v>1</v>
      </c>
      <c r="BC65" s="65">
        <v>1.7021999999999999</v>
      </c>
      <c r="BD65" s="65">
        <v>1.3249</v>
      </c>
      <c r="BE65" s="65">
        <v>1.7994000000000001</v>
      </c>
      <c r="BF65" s="65">
        <v>1.3019000000000001</v>
      </c>
      <c r="BG65" s="65">
        <v>1.2904</v>
      </c>
      <c r="BH65" s="65">
        <v>1.1331</v>
      </c>
      <c r="BI65" s="65">
        <v>1.0041</v>
      </c>
      <c r="BJ65" s="66">
        <v>1.4225000000000001</v>
      </c>
    </row>
    <row r="66" spans="1:62" x14ac:dyDescent="0.25">
      <c r="A66" s="76"/>
      <c r="B66" s="65" t="s">
        <v>69</v>
      </c>
      <c r="C66" s="64">
        <v>2.0668000000000002</v>
      </c>
      <c r="D66" s="64">
        <v>2.0966999999999998</v>
      </c>
      <c r="E66" s="64">
        <v>1.3016000000000001</v>
      </c>
      <c r="F66" s="64">
        <v>1.4403999999999999</v>
      </c>
      <c r="G66" s="64">
        <v>1.3251999999999999</v>
      </c>
      <c r="H66" s="64">
        <v>2.6667999999999998</v>
      </c>
      <c r="I66" s="64">
        <v>1.2576000000000001</v>
      </c>
      <c r="J66" s="64">
        <v>1.2669999999999999</v>
      </c>
      <c r="K66" s="64">
        <v>1</v>
      </c>
      <c r="L66" s="64">
        <v>1.0008999999999999</v>
      </c>
      <c r="M66" s="64">
        <v>2.08</v>
      </c>
      <c r="N66" s="64">
        <v>2.4268999999999998</v>
      </c>
      <c r="O66" s="64">
        <v>1</v>
      </c>
      <c r="P66" s="64">
        <v>1.4202999999999999</v>
      </c>
      <c r="Q66" s="64">
        <v>1.3916999999999999</v>
      </c>
      <c r="R66" s="64">
        <v>2.0070999999999999</v>
      </c>
      <c r="S66" s="64">
        <v>1.6912</v>
      </c>
      <c r="T66" s="64">
        <v>1.2618</v>
      </c>
      <c r="U66" s="64">
        <v>1.5745</v>
      </c>
      <c r="V66" s="64">
        <v>2.1985000000000001</v>
      </c>
      <c r="W66" s="64">
        <v>1.1774</v>
      </c>
      <c r="X66" s="64">
        <v>1</v>
      </c>
      <c r="Y66" s="64">
        <v>1.1041000000000001</v>
      </c>
      <c r="Z66" s="64">
        <v>1.9896</v>
      </c>
      <c r="AA66" s="64">
        <v>1</v>
      </c>
      <c r="AB66" s="64">
        <v>2.0310000000000001</v>
      </c>
      <c r="AC66" s="64">
        <v>2.3365</v>
      </c>
      <c r="AD66" s="64">
        <v>1.7042999999999999</v>
      </c>
      <c r="AE66" s="64">
        <v>1.4664999999999999</v>
      </c>
      <c r="AF66" s="64">
        <v>1.3008999999999999</v>
      </c>
      <c r="AG66" s="64">
        <v>1.2017</v>
      </c>
      <c r="AH66" s="64">
        <v>1.994</v>
      </c>
      <c r="AI66" s="64">
        <v>2.6337999999999999</v>
      </c>
      <c r="AJ66" s="64">
        <v>1.179</v>
      </c>
      <c r="AK66" s="64">
        <v>1.3136000000000001</v>
      </c>
      <c r="AL66" s="64">
        <v>1.0879000000000001</v>
      </c>
      <c r="AM66" s="64">
        <v>1</v>
      </c>
      <c r="AN66" s="64">
        <v>1.5925</v>
      </c>
      <c r="AO66" s="64">
        <v>1</v>
      </c>
      <c r="AP66" s="64">
        <v>1.5839000000000001</v>
      </c>
      <c r="AQ66" s="64">
        <v>1.1960999999999999</v>
      </c>
      <c r="AR66" s="64">
        <v>1.7578</v>
      </c>
      <c r="AS66" s="64">
        <v>1.1798999999999999</v>
      </c>
      <c r="AT66" s="64">
        <v>1.2766999999999999</v>
      </c>
      <c r="AU66" s="64">
        <v>1.3875</v>
      </c>
      <c r="AV66" s="64">
        <v>1</v>
      </c>
      <c r="AW66" s="64">
        <v>1.7976000000000001</v>
      </c>
      <c r="AX66" s="64">
        <v>1.0049999999999999</v>
      </c>
      <c r="AY66" s="64">
        <v>1.8882000000000001</v>
      </c>
      <c r="AZ66" s="64">
        <v>2.5630000000000002</v>
      </c>
      <c r="BA66" s="64">
        <v>1.5557000000000001</v>
      </c>
      <c r="BB66" s="64">
        <v>1</v>
      </c>
      <c r="BC66" s="64">
        <v>1.7021999999999999</v>
      </c>
      <c r="BD66" s="64">
        <v>1.1377999999999999</v>
      </c>
      <c r="BE66" s="64">
        <v>1.6554</v>
      </c>
      <c r="BF66" s="64">
        <v>1.5687</v>
      </c>
      <c r="BG66" s="64">
        <v>1.2904</v>
      </c>
      <c r="BH66" s="64">
        <v>1.1331</v>
      </c>
      <c r="BI66" s="64">
        <v>1.0041</v>
      </c>
      <c r="BJ66" s="68">
        <v>1.4225000000000001</v>
      </c>
    </row>
    <row r="67" spans="1:62" x14ac:dyDescent="0.25">
      <c r="A67" s="76"/>
      <c r="B67" s="71" t="s">
        <v>70</v>
      </c>
      <c r="C67" s="64">
        <v>2.0668000000000002</v>
      </c>
      <c r="D67" s="64">
        <v>2.0966999999999998</v>
      </c>
      <c r="E67" s="64">
        <v>1.3016000000000001</v>
      </c>
      <c r="F67" s="64">
        <v>1.4403999999999999</v>
      </c>
      <c r="G67" s="64">
        <v>1.3251999999999999</v>
      </c>
      <c r="H67" s="64">
        <v>2.6667999999999998</v>
      </c>
      <c r="I67" s="64">
        <v>1.2576000000000001</v>
      </c>
      <c r="J67" s="64">
        <v>1.2669999999999999</v>
      </c>
      <c r="K67" s="64">
        <v>1</v>
      </c>
      <c r="L67" s="64">
        <v>1.0008999999999999</v>
      </c>
      <c r="M67" s="64">
        <v>2.08</v>
      </c>
      <c r="N67" s="64">
        <v>2.4268999999999998</v>
      </c>
      <c r="O67" s="64">
        <v>1</v>
      </c>
      <c r="P67" s="64">
        <v>1.4202999999999999</v>
      </c>
      <c r="Q67" s="64">
        <v>1.3916999999999999</v>
      </c>
      <c r="R67" s="64">
        <v>2.0070999999999999</v>
      </c>
      <c r="S67" s="64">
        <v>1.6912</v>
      </c>
      <c r="T67" s="64">
        <v>1.2618</v>
      </c>
      <c r="U67" s="64">
        <v>1.5745</v>
      </c>
      <c r="V67" s="64">
        <v>2.1985000000000001</v>
      </c>
      <c r="W67" s="64">
        <v>1.1774</v>
      </c>
      <c r="X67" s="64">
        <v>1</v>
      </c>
      <c r="Y67" s="64">
        <v>1.1041000000000001</v>
      </c>
      <c r="Z67" s="64">
        <v>1.9896</v>
      </c>
      <c r="AA67" s="64">
        <v>1</v>
      </c>
      <c r="AB67" s="64">
        <v>2.0310000000000001</v>
      </c>
      <c r="AC67" s="64">
        <v>2.3365</v>
      </c>
      <c r="AD67" s="64">
        <v>1.7042999999999999</v>
      </c>
      <c r="AE67" s="64">
        <v>1.4664999999999999</v>
      </c>
      <c r="AF67" s="64">
        <v>1.3008999999999999</v>
      </c>
      <c r="AG67" s="64">
        <v>1.2017</v>
      </c>
      <c r="AH67" s="64">
        <v>1.994</v>
      </c>
      <c r="AI67" s="64">
        <v>2.6337999999999999</v>
      </c>
      <c r="AJ67" s="64">
        <v>1.179</v>
      </c>
      <c r="AK67" s="64">
        <v>1.3136000000000001</v>
      </c>
      <c r="AL67" s="64">
        <v>1.0879000000000001</v>
      </c>
      <c r="AM67" s="64">
        <v>1</v>
      </c>
      <c r="AN67" s="64">
        <v>1.5925</v>
      </c>
      <c r="AO67" s="64">
        <v>1</v>
      </c>
      <c r="AP67" s="64">
        <v>1.5839000000000001</v>
      </c>
      <c r="AQ67" s="64">
        <v>1.1960999999999999</v>
      </c>
      <c r="AR67" s="64">
        <v>1.7578</v>
      </c>
      <c r="AS67" s="64">
        <v>1.1798999999999999</v>
      </c>
      <c r="AT67" s="64">
        <v>1.2766999999999999</v>
      </c>
      <c r="AU67" s="64">
        <v>1.3875</v>
      </c>
      <c r="AV67" s="64">
        <v>1</v>
      </c>
      <c r="AW67" s="64">
        <v>1.7976000000000001</v>
      </c>
      <c r="AX67" s="64">
        <v>1.0049999999999999</v>
      </c>
      <c r="AY67" s="64">
        <v>1.8882000000000001</v>
      </c>
      <c r="AZ67" s="64">
        <v>2.5630000000000002</v>
      </c>
      <c r="BA67" s="64">
        <v>1.5557000000000001</v>
      </c>
      <c r="BB67" s="64">
        <v>1</v>
      </c>
      <c r="BC67" s="64">
        <v>1.7021999999999999</v>
      </c>
      <c r="BD67" s="64">
        <v>1.1377999999999999</v>
      </c>
      <c r="BE67" s="64">
        <v>1.6554</v>
      </c>
      <c r="BF67" s="64">
        <v>1.5687</v>
      </c>
      <c r="BG67" s="64">
        <v>1.2904</v>
      </c>
      <c r="BH67" s="64">
        <v>1.1331</v>
      </c>
      <c r="BI67" s="64">
        <v>1.0041</v>
      </c>
      <c r="BJ67" s="68">
        <v>1.4225000000000001</v>
      </c>
    </row>
    <row r="68" spans="1:62" x14ac:dyDescent="0.25">
      <c r="A68" s="76"/>
      <c r="B68" s="64" t="s">
        <v>71</v>
      </c>
      <c r="C68" s="64">
        <v>2.4140999999999999</v>
      </c>
      <c r="D68" s="64">
        <v>1.5984</v>
      </c>
      <c r="E68" s="64">
        <v>1.3016000000000001</v>
      </c>
      <c r="F68" s="64">
        <v>1.4403999999999999</v>
      </c>
      <c r="G68" s="64">
        <v>1.3251999999999999</v>
      </c>
      <c r="H68" s="64">
        <v>2.5089000000000001</v>
      </c>
      <c r="I68" s="64">
        <v>2.4794</v>
      </c>
      <c r="J68" s="64">
        <v>1.2669999999999999</v>
      </c>
      <c r="K68" s="64">
        <v>1</v>
      </c>
      <c r="L68" s="64">
        <v>1.0008999999999999</v>
      </c>
      <c r="M68" s="64">
        <v>2.08</v>
      </c>
      <c r="N68" s="64">
        <v>1.3325</v>
      </c>
      <c r="O68" s="64">
        <v>1</v>
      </c>
      <c r="P68" s="64">
        <v>1.1063000000000001</v>
      </c>
      <c r="Q68" s="64">
        <v>1.9639</v>
      </c>
      <c r="R68" s="64">
        <v>2.0070999999999999</v>
      </c>
      <c r="S68" s="64">
        <v>1.6912</v>
      </c>
      <c r="T68" s="64">
        <v>1.2618</v>
      </c>
      <c r="U68" s="64">
        <v>1.5745</v>
      </c>
      <c r="V68" s="64">
        <v>1.5924</v>
      </c>
      <c r="W68" s="64">
        <v>1.1774</v>
      </c>
      <c r="X68" s="64">
        <v>1</v>
      </c>
      <c r="Y68" s="64">
        <v>1.1041000000000001</v>
      </c>
      <c r="Z68" s="64">
        <v>1.9896</v>
      </c>
      <c r="AA68" s="64">
        <v>1</v>
      </c>
      <c r="AB68" s="64">
        <v>3.7570000000000001</v>
      </c>
      <c r="AC68" s="64">
        <v>2.3365</v>
      </c>
      <c r="AD68" s="64">
        <v>1.7805</v>
      </c>
      <c r="AE68" s="64">
        <v>2.1480999999999999</v>
      </c>
      <c r="AF68" s="64">
        <v>1.3008999999999999</v>
      </c>
      <c r="AG68" s="64">
        <v>1.7002999999999999</v>
      </c>
      <c r="AH68" s="64">
        <v>1.994</v>
      </c>
      <c r="AI68" s="64">
        <v>1.2063999999999999</v>
      </c>
      <c r="AJ68" s="64">
        <v>1.179</v>
      </c>
      <c r="AK68" s="64">
        <v>1.5962000000000001</v>
      </c>
      <c r="AL68" s="64">
        <v>1.0879000000000001</v>
      </c>
      <c r="AM68" s="64">
        <v>1</v>
      </c>
      <c r="AN68" s="64">
        <v>1.5925</v>
      </c>
      <c r="AO68" s="64">
        <v>1</v>
      </c>
      <c r="AP68" s="64">
        <v>1.5839000000000001</v>
      </c>
      <c r="AQ68" s="64">
        <v>1.2415</v>
      </c>
      <c r="AR68" s="64">
        <v>1.7578</v>
      </c>
      <c r="AS68" s="64">
        <v>1.6459999999999999</v>
      </c>
      <c r="AT68" s="64">
        <v>1.1386000000000001</v>
      </c>
      <c r="AU68" s="64">
        <v>1.3875</v>
      </c>
      <c r="AV68" s="64">
        <v>1</v>
      </c>
      <c r="AW68" s="64">
        <v>1.7976000000000001</v>
      </c>
      <c r="AX68" s="64">
        <v>1.0049999999999999</v>
      </c>
      <c r="AY68" s="64">
        <v>1.8882000000000001</v>
      </c>
      <c r="AZ68" s="64">
        <v>1.3958999999999999</v>
      </c>
      <c r="BA68" s="64">
        <v>1.5557000000000001</v>
      </c>
      <c r="BB68" s="64">
        <v>1</v>
      </c>
      <c r="BC68" s="64">
        <v>1.4873000000000001</v>
      </c>
      <c r="BD68" s="64">
        <v>1.1377999999999999</v>
      </c>
      <c r="BE68" s="64">
        <v>1.6554</v>
      </c>
      <c r="BF68" s="64">
        <v>1.5067999999999999</v>
      </c>
      <c r="BG68" s="64">
        <v>1.2904</v>
      </c>
      <c r="BH68" s="64">
        <v>1.1331</v>
      </c>
      <c r="BI68" s="64">
        <v>1.0041</v>
      </c>
      <c r="BJ68" s="68">
        <v>1.4225000000000001</v>
      </c>
    </row>
    <row r="69" spans="1:62" x14ac:dyDescent="0.25">
      <c r="A69" s="76"/>
      <c r="B69" s="65" t="s">
        <v>72</v>
      </c>
      <c r="C69" s="64">
        <v>2.4140999999999999</v>
      </c>
      <c r="D69" s="64">
        <v>1.5984</v>
      </c>
      <c r="E69" s="64">
        <v>1.3016000000000001</v>
      </c>
      <c r="F69" s="64">
        <v>1.4403999999999999</v>
      </c>
      <c r="G69" s="64">
        <v>1.3251999999999999</v>
      </c>
      <c r="H69" s="64">
        <v>2.5089000000000001</v>
      </c>
      <c r="I69" s="64">
        <v>2.4794</v>
      </c>
      <c r="J69" s="64">
        <v>1.2669999999999999</v>
      </c>
      <c r="K69" s="64">
        <v>1</v>
      </c>
      <c r="L69" s="64">
        <v>1.0008999999999999</v>
      </c>
      <c r="M69" s="64">
        <v>2.08</v>
      </c>
      <c r="N69" s="64">
        <v>1.3325</v>
      </c>
      <c r="O69" s="64">
        <v>1</v>
      </c>
      <c r="P69" s="64">
        <v>1.1063000000000001</v>
      </c>
      <c r="Q69" s="64">
        <v>1.9639</v>
      </c>
      <c r="R69" s="64">
        <v>2.0070999999999999</v>
      </c>
      <c r="S69" s="64">
        <v>1.6912</v>
      </c>
      <c r="T69" s="64">
        <v>1.2618</v>
      </c>
      <c r="U69" s="64">
        <v>1.5745</v>
      </c>
      <c r="V69" s="64">
        <v>1.5924</v>
      </c>
      <c r="W69" s="64">
        <v>1.1774</v>
      </c>
      <c r="X69" s="64">
        <v>1</v>
      </c>
      <c r="Y69" s="64">
        <v>1.1041000000000001</v>
      </c>
      <c r="Z69" s="64">
        <v>1.9896</v>
      </c>
      <c r="AA69" s="64">
        <v>1</v>
      </c>
      <c r="AB69" s="64">
        <v>3.7570000000000001</v>
      </c>
      <c r="AC69" s="64">
        <v>2.3365</v>
      </c>
      <c r="AD69" s="64">
        <v>1.7805</v>
      </c>
      <c r="AE69" s="64">
        <v>2.1480999999999999</v>
      </c>
      <c r="AF69" s="64">
        <v>1.3008999999999999</v>
      </c>
      <c r="AG69" s="64">
        <v>1.7002999999999999</v>
      </c>
      <c r="AH69" s="64">
        <v>1.994</v>
      </c>
      <c r="AI69" s="64">
        <v>1.2063999999999999</v>
      </c>
      <c r="AJ69" s="64">
        <v>1.179</v>
      </c>
      <c r="AK69" s="64">
        <v>1.5962000000000001</v>
      </c>
      <c r="AL69" s="64">
        <v>1.0879000000000001</v>
      </c>
      <c r="AM69" s="64">
        <v>1</v>
      </c>
      <c r="AN69" s="64">
        <v>1.5925</v>
      </c>
      <c r="AO69" s="64">
        <v>1</v>
      </c>
      <c r="AP69" s="64">
        <v>1.5839000000000001</v>
      </c>
      <c r="AQ69" s="64">
        <v>1.2415</v>
      </c>
      <c r="AR69" s="64">
        <v>1.7578</v>
      </c>
      <c r="AS69" s="64">
        <v>1.6459999999999999</v>
      </c>
      <c r="AT69" s="64">
        <v>1.1386000000000001</v>
      </c>
      <c r="AU69" s="64">
        <v>1.3875</v>
      </c>
      <c r="AV69" s="64">
        <v>1</v>
      </c>
      <c r="AW69" s="64">
        <v>1.7976000000000001</v>
      </c>
      <c r="AX69" s="64">
        <v>1.0049999999999999</v>
      </c>
      <c r="AY69" s="64">
        <v>1.8882000000000001</v>
      </c>
      <c r="AZ69" s="64">
        <v>1.3958999999999999</v>
      </c>
      <c r="BA69" s="64">
        <v>1.5557000000000001</v>
      </c>
      <c r="BB69" s="64">
        <v>1</v>
      </c>
      <c r="BC69" s="64">
        <v>1.4873000000000001</v>
      </c>
      <c r="BD69" s="64">
        <v>1.1377999999999999</v>
      </c>
      <c r="BE69" s="64">
        <v>1.6554</v>
      </c>
      <c r="BF69" s="64">
        <v>1.5067999999999999</v>
      </c>
      <c r="BG69" s="64">
        <v>1.2904</v>
      </c>
      <c r="BH69" s="64">
        <v>1.1331</v>
      </c>
      <c r="BI69" s="64">
        <v>1.0041</v>
      </c>
      <c r="BJ69" s="68">
        <v>1.4225000000000001</v>
      </c>
    </row>
    <row r="70" spans="1:62" x14ac:dyDescent="0.25">
      <c r="A70" s="77"/>
      <c r="B70" s="71" t="s">
        <v>73</v>
      </c>
      <c r="C70" s="62">
        <v>2.4140999999999999</v>
      </c>
      <c r="D70" s="62">
        <v>1.5984</v>
      </c>
      <c r="E70" s="62">
        <v>1.3016000000000001</v>
      </c>
      <c r="F70" s="62">
        <v>1.4403999999999999</v>
      </c>
      <c r="G70" s="62">
        <v>1.3251999999999999</v>
      </c>
      <c r="H70" s="62">
        <v>2.5089000000000001</v>
      </c>
      <c r="I70" s="62">
        <v>2.4794</v>
      </c>
      <c r="J70" s="62">
        <v>1.2669999999999999</v>
      </c>
      <c r="K70" s="62">
        <v>1</v>
      </c>
      <c r="L70" s="62">
        <v>1.0008999999999999</v>
      </c>
      <c r="M70" s="62">
        <v>2.08</v>
      </c>
      <c r="N70" s="62">
        <v>1.3325</v>
      </c>
      <c r="O70" s="62">
        <v>1</v>
      </c>
      <c r="P70" s="62">
        <v>1.1063000000000001</v>
      </c>
      <c r="Q70" s="62">
        <v>1.9639</v>
      </c>
      <c r="R70" s="62">
        <v>2.0070999999999999</v>
      </c>
      <c r="S70" s="62">
        <v>1.6912</v>
      </c>
      <c r="T70" s="62">
        <v>1.2618</v>
      </c>
      <c r="U70" s="62">
        <v>1.5745</v>
      </c>
      <c r="V70" s="62">
        <v>1.5924</v>
      </c>
      <c r="W70" s="62">
        <v>1.1774</v>
      </c>
      <c r="X70" s="62">
        <v>1</v>
      </c>
      <c r="Y70" s="62">
        <v>1.1041000000000001</v>
      </c>
      <c r="Z70" s="62">
        <v>1.9896</v>
      </c>
      <c r="AA70" s="62">
        <v>1</v>
      </c>
      <c r="AB70" s="62">
        <v>3.7570000000000001</v>
      </c>
      <c r="AC70" s="62">
        <v>2.3365</v>
      </c>
      <c r="AD70" s="62">
        <v>1.7805</v>
      </c>
      <c r="AE70" s="62">
        <v>2.1480999999999999</v>
      </c>
      <c r="AF70" s="62">
        <v>1.3008999999999999</v>
      </c>
      <c r="AG70" s="62">
        <v>1.7002999999999999</v>
      </c>
      <c r="AH70" s="62">
        <v>1.994</v>
      </c>
      <c r="AI70" s="62">
        <v>1.2063999999999999</v>
      </c>
      <c r="AJ70" s="62">
        <v>1.179</v>
      </c>
      <c r="AK70" s="62">
        <v>1.5962000000000001</v>
      </c>
      <c r="AL70" s="62">
        <v>1.0879000000000001</v>
      </c>
      <c r="AM70" s="62">
        <v>1</v>
      </c>
      <c r="AN70" s="62">
        <v>1.5925</v>
      </c>
      <c r="AO70" s="62">
        <v>1</v>
      </c>
      <c r="AP70" s="62">
        <v>1.5839000000000001</v>
      </c>
      <c r="AQ70" s="62">
        <v>1.2415</v>
      </c>
      <c r="AR70" s="62">
        <v>1.7578</v>
      </c>
      <c r="AS70" s="62">
        <v>1.6459999999999999</v>
      </c>
      <c r="AT70" s="62">
        <v>1.1386000000000001</v>
      </c>
      <c r="AU70" s="62">
        <v>1.3875</v>
      </c>
      <c r="AV70" s="62">
        <v>1</v>
      </c>
      <c r="AW70" s="62">
        <v>1.7976000000000001</v>
      </c>
      <c r="AX70" s="62">
        <v>1.0049999999999999</v>
      </c>
      <c r="AY70" s="62">
        <v>1.8882000000000001</v>
      </c>
      <c r="AZ70" s="62">
        <v>1.3958999999999999</v>
      </c>
      <c r="BA70" s="62">
        <v>1.5557000000000001</v>
      </c>
      <c r="BB70" s="62">
        <v>1</v>
      </c>
      <c r="BC70" s="62">
        <v>1.4873000000000001</v>
      </c>
      <c r="BD70" s="62">
        <v>1.1377999999999999</v>
      </c>
      <c r="BE70" s="62">
        <v>1.6554</v>
      </c>
      <c r="BF70" s="62">
        <v>1.5067999999999999</v>
      </c>
      <c r="BG70" s="62">
        <v>1.2904</v>
      </c>
      <c r="BH70" s="62">
        <v>1.1331</v>
      </c>
      <c r="BI70" s="62">
        <v>1.0041</v>
      </c>
      <c r="BJ70" s="69">
        <v>1.4225000000000001</v>
      </c>
    </row>
    <row r="71" spans="1:62" x14ac:dyDescent="0.25">
      <c r="A71" s="75" t="s">
        <v>21</v>
      </c>
      <c r="B71" s="65" t="s">
        <v>68</v>
      </c>
      <c r="C71" s="65">
        <v>1.2565999999999999</v>
      </c>
      <c r="D71" s="65">
        <v>1.2909999999999999</v>
      </c>
      <c r="E71" s="65">
        <v>1.7323</v>
      </c>
      <c r="F71" s="65">
        <v>1.5582</v>
      </c>
      <c r="G71" s="65">
        <v>1.0742</v>
      </c>
      <c r="H71" s="65">
        <v>1.2242</v>
      </c>
      <c r="I71" s="65">
        <v>1.1359999999999999</v>
      </c>
      <c r="J71" s="65">
        <v>1.1796</v>
      </c>
      <c r="K71" s="65">
        <v>1.091</v>
      </c>
      <c r="L71" s="65">
        <v>1.3549</v>
      </c>
      <c r="M71" s="65">
        <v>1.1428</v>
      </c>
      <c r="N71" s="65">
        <v>1</v>
      </c>
      <c r="O71" s="65">
        <v>1.6608000000000001</v>
      </c>
      <c r="P71" s="65">
        <v>1.2185999999999999</v>
      </c>
      <c r="Q71" s="65">
        <v>1</v>
      </c>
      <c r="R71" s="65">
        <v>1</v>
      </c>
      <c r="S71" s="65">
        <v>2.0304000000000002</v>
      </c>
      <c r="T71" s="65">
        <v>1.2216</v>
      </c>
      <c r="U71" s="65">
        <v>1</v>
      </c>
      <c r="V71" s="65">
        <v>1</v>
      </c>
      <c r="W71" s="65">
        <v>1.8302</v>
      </c>
      <c r="X71" s="65">
        <v>1.0835999999999999</v>
      </c>
      <c r="Y71" s="65">
        <v>1.3347</v>
      </c>
      <c r="Z71" s="65">
        <v>1</v>
      </c>
      <c r="AA71" s="65">
        <v>2.0186999999999999</v>
      </c>
      <c r="AB71" s="65">
        <v>1.635</v>
      </c>
      <c r="AC71" s="65">
        <v>1.0027999999999999</v>
      </c>
      <c r="AD71" s="65">
        <v>1.0356000000000001</v>
      </c>
      <c r="AE71" s="65">
        <v>1</v>
      </c>
      <c r="AF71" s="66">
        <v>1</v>
      </c>
      <c r="AG71" s="63"/>
      <c r="AH71" s="63"/>
      <c r="AI71" s="63"/>
      <c r="AJ71" s="63"/>
      <c r="AK71" s="63"/>
      <c r="AL71" s="63"/>
      <c r="AM71" s="63"/>
      <c r="AN71" s="63"/>
      <c r="AO71" s="63"/>
      <c r="AP71" s="63"/>
      <c r="AQ71" s="63"/>
      <c r="AR71" s="63"/>
      <c r="AS71" s="63"/>
      <c r="AT71" s="63"/>
      <c r="AU71" s="63"/>
      <c r="AV71" s="63"/>
      <c r="AW71" s="63"/>
      <c r="AX71" s="63"/>
      <c r="AY71" s="63"/>
      <c r="AZ71" s="63"/>
      <c r="BA71" s="63"/>
      <c r="BB71" s="63"/>
      <c r="BC71" s="63"/>
      <c r="BD71" s="63"/>
      <c r="BE71" s="63"/>
      <c r="BF71" s="63"/>
      <c r="BG71" s="63"/>
      <c r="BH71" s="63"/>
      <c r="BI71" s="63"/>
      <c r="BJ71" s="63"/>
    </row>
    <row r="72" spans="1:62" x14ac:dyDescent="0.25">
      <c r="A72" s="76"/>
      <c r="B72" s="71" t="s">
        <v>69</v>
      </c>
      <c r="C72" s="64">
        <v>1.2565999999999999</v>
      </c>
      <c r="D72" s="64">
        <v>1.2909999999999999</v>
      </c>
      <c r="E72" s="64">
        <v>1.7323</v>
      </c>
      <c r="F72" s="64">
        <v>1.5582</v>
      </c>
      <c r="G72" s="64">
        <v>1.0742</v>
      </c>
      <c r="H72" s="64">
        <v>1.2242</v>
      </c>
      <c r="I72" s="64">
        <v>1.1359999999999999</v>
      </c>
      <c r="J72" s="64">
        <v>1.1796</v>
      </c>
      <c r="K72" s="64">
        <v>1.091</v>
      </c>
      <c r="L72" s="64">
        <v>1.3549</v>
      </c>
      <c r="M72" s="64">
        <v>1.1428</v>
      </c>
      <c r="N72" s="64">
        <v>1</v>
      </c>
      <c r="O72" s="64">
        <v>1.6608000000000001</v>
      </c>
      <c r="P72" s="64">
        <v>1.2185999999999999</v>
      </c>
      <c r="Q72" s="64">
        <v>1</v>
      </c>
      <c r="R72" s="64">
        <v>1</v>
      </c>
      <c r="S72" s="64">
        <v>2.0304000000000002</v>
      </c>
      <c r="T72" s="64">
        <v>1.2216</v>
      </c>
      <c r="U72" s="64">
        <v>1</v>
      </c>
      <c r="V72" s="64">
        <v>1</v>
      </c>
      <c r="W72" s="64">
        <v>1.8302</v>
      </c>
      <c r="X72" s="64">
        <v>1.0835999999999999</v>
      </c>
      <c r="Y72" s="64">
        <v>1.3347</v>
      </c>
      <c r="Z72" s="64">
        <v>1</v>
      </c>
      <c r="AA72" s="64">
        <v>2.0186999999999999</v>
      </c>
      <c r="AB72" s="64">
        <v>1.635</v>
      </c>
      <c r="AC72" s="64">
        <v>1.0027999999999999</v>
      </c>
      <c r="AD72" s="64">
        <v>1.0356000000000001</v>
      </c>
      <c r="AE72" s="64">
        <v>1</v>
      </c>
      <c r="AF72" s="68">
        <v>1</v>
      </c>
      <c r="AG72" s="63"/>
      <c r="AH72" s="63"/>
      <c r="AI72" s="63"/>
      <c r="AJ72" s="63"/>
      <c r="AK72" s="63"/>
      <c r="AL72" s="63"/>
      <c r="AM72" s="63"/>
      <c r="AN72" s="63"/>
      <c r="AO72" s="63"/>
      <c r="AP72" s="63"/>
      <c r="AQ72" s="63"/>
      <c r="AR72" s="63"/>
      <c r="AS72" s="63"/>
      <c r="AT72" s="63"/>
      <c r="AU72" s="63"/>
      <c r="AV72" s="63"/>
      <c r="AW72" s="63"/>
      <c r="AX72" s="63"/>
      <c r="AY72" s="63"/>
      <c r="AZ72" s="63"/>
      <c r="BA72" s="63"/>
      <c r="BB72" s="63"/>
      <c r="BC72" s="63"/>
      <c r="BD72" s="63"/>
      <c r="BE72" s="63"/>
      <c r="BF72" s="63"/>
      <c r="BG72" s="63"/>
      <c r="BH72" s="63"/>
      <c r="BI72" s="63"/>
      <c r="BJ72" s="63"/>
    </row>
    <row r="73" spans="1:62" x14ac:dyDescent="0.25">
      <c r="A73" s="76"/>
      <c r="B73" s="64" t="s">
        <v>70</v>
      </c>
      <c r="C73" s="64">
        <v>1.2565999999999999</v>
      </c>
      <c r="D73" s="64">
        <v>1.2909999999999999</v>
      </c>
      <c r="E73" s="64">
        <v>1.7323</v>
      </c>
      <c r="F73" s="64">
        <v>1.5582</v>
      </c>
      <c r="G73" s="64">
        <v>1.0742</v>
      </c>
      <c r="H73" s="64">
        <v>1.2242</v>
      </c>
      <c r="I73" s="64">
        <v>1.1359999999999999</v>
      </c>
      <c r="J73" s="64">
        <v>1.1796</v>
      </c>
      <c r="K73" s="64">
        <v>1.091</v>
      </c>
      <c r="L73" s="64">
        <v>1.3549</v>
      </c>
      <c r="M73" s="64">
        <v>1.1428</v>
      </c>
      <c r="N73" s="64">
        <v>1</v>
      </c>
      <c r="O73" s="64">
        <v>1.6608000000000001</v>
      </c>
      <c r="P73" s="64">
        <v>1.2185999999999999</v>
      </c>
      <c r="Q73" s="64">
        <v>1</v>
      </c>
      <c r="R73" s="64">
        <v>1</v>
      </c>
      <c r="S73" s="64">
        <v>2.0304000000000002</v>
      </c>
      <c r="T73" s="64">
        <v>1.2216</v>
      </c>
      <c r="U73" s="64">
        <v>1</v>
      </c>
      <c r="V73" s="64">
        <v>1</v>
      </c>
      <c r="W73" s="64">
        <v>1.8302</v>
      </c>
      <c r="X73" s="64">
        <v>1.0835999999999999</v>
      </c>
      <c r="Y73" s="64">
        <v>1.3347</v>
      </c>
      <c r="Z73" s="64">
        <v>1</v>
      </c>
      <c r="AA73" s="64">
        <v>2.0186999999999999</v>
      </c>
      <c r="AB73" s="64">
        <v>1.635</v>
      </c>
      <c r="AC73" s="64">
        <v>1.0027999999999999</v>
      </c>
      <c r="AD73" s="64">
        <v>1.0356000000000001</v>
      </c>
      <c r="AE73" s="64">
        <v>1</v>
      </c>
      <c r="AF73" s="68">
        <v>1</v>
      </c>
      <c r="AG73" s="63"/>
      <c r="AH73" s="63"/>
      <c r="AI73" s="63"/>
      <c r="AJ73" s="63"/>
      <c r="AK73" s="63"/>
      <c r="AL73" s="63"/>
      <c r="AM73" s="63"/>
      <c r="AN73" s="63"/>
      <c r="AO73" s="63"/>
      <c r="AP73" s="63"/>
      <c r="AQ73" s="63"/>
      <c r="AR73" s="63"/>
      <c r="AS73" s="63"/>
      <c r="AT73" s="63"/>
      <c r="AU73" s="63"/>
      <c r="AV73" s="63"/>
      <c r="AW73" s="63"/>
      <c r="AX73" s="63"/>
      <c r="AY73" s="63"/>
      <c r="AZ73" s="63"/>
      <c r="BA73" s="63"/>
      <c r="BB73" s="63"/>
      <c r="BC73" s="63"/>
      <c r="BD73" s="63"/>
      <c r="BE73" s="63"/>
      <c r="BF73" s="63"/>
      <c r="BG73" s="63"/>
      <c r="BH73" s="63"/>
      <c r="BI73" s="63"/>
      <c r="BJ73" s="63"/>
    </row>
    <row r="74" spans="1:62" x14ac:dyDescent="0.25">
      <c r="A74" s="76"/>
      <c r="B74" s="65" t="s">
        <v>71</v>
      </c>
      <c r="C74" s="64">
        <v>1.2565999999999999</v>
      </c>
      <c r="D74" s="64">
        <v>1.2909999999999999</v>
      </c>
      <c r="E74" s="64">
        <v>1.7323</v>
      </c>
      <c r="F74" s="64">
        <v>1.5582</v>
      </c>
      <c r="G74" s="64">
        <v>1.0742</v>
      </c>
      <c r="H74" s="64">
        <v>1.2242</v>
      </c>
      <c r="I74" s="64">
        <v>1.1359999999999999</v>
      </c>
      <c r="J74" s="64">
        <v>1.1796</v>
      </c>
      <c r="K74" s="64">
        <v>1.091</v>
      </c>
      <c r="L74" s="64">
        <v>1.3549</v>
      </c>
      <c r="M74" s="64">
        <v>1.1428</v>
      </c>
      <c r="N74" s="64">
        <v>1</v>
      </c>
      <c r="O74" s="64">
        <v>1.6608000000000001</v>
      </c>
      <c r="P74" s="64">
        <v>1.2185999999999999</v>
      </c>
      <c r="Q74" s="64">
        <v>1</v>
      </c>
      <c r="R74" s="64">
        <v>1</v>
      </c>
      <c r="S74" s="64">
        <v>2.0304000000000002</v>
      </c>
      <c r="T74" s="64">
        <v>1.2216</v>
      </c>
      <c r="U74" s="64">
        <v>1</v>
      </c>
      <c r="V74" s="64">
        <v>1</v>
      </c>
      <c r="W74" s="64">
        <v>1.8302</v>
      </c>
      <c r="X74" s="64">
        <v>1.0835999999999999</v>
      </c>
      <c r="Y74" s="64">
        <v>1.3347</v>
      </c>
      <c r="Z74" s="64">
        <v>1</v>
      </c>
      <c r="AA74" s="64">
        <v>2.0186999999999999</v>
      </c>
      <c r="AB74" s="64">
        <v>1.635</v>
      </c>
      <c r="AC74" s="64">
        <v>1.0027999999999999</v>
      </c>
      <c r="AD74" s="64">
        <v>1.0356000000000001</v>
      </c>
      <c r="AE74" s="64">
        <v>1</v>
      </c>
      <c r="AF74" s="68">
        <v>1</v>
      </c>
      <c r="AG74" s="63"/>
      <c r="AH74" s="63"/>
      <c r="AI74" s="63"/>
      <c r="AJ74" s="63"/>
      <c r="AK74" s="63"/>
      <c r="AL74" s="63"/>
      <c r="AM74" s="63"/>
      <c r="AN74" s="63"/>
      <c r="AO74" s="63"/>
      <c r="AP74" s="63"/>
      <c r="AQ74" s="63"/>
      <c r="AR74" s="63"/>
      <c r="AS74" s="63"/>
      <c r="AT74" s="63"/>
      <c r="AU74" s="63"/>
      <c r="AV74" s="63"/>
      <c r="AW74" s="63"/>
      <c r="AX74" s="63"/>
      <c r="AY74" s="63"/>
      <c r="AZ74" s="63"/>
      <c r="BA74" s="63"/>
      <c r="BB74" s="63"/>
      <c r="BC74" s="63"/>
      <c r="BD74" s="63"/>
      <c r="BE74" s="63"/>
      <c r="BF74" s="63"/>
      <c r="BG74" s="63"/>
      <c r="BH74" s="63"/>
      <c r="BI74" s="63"/>
      <c r="BJ74" s="63"/>
    </row>
    <row r="75" spans="1:62" x14ac:dyDescent="0.25">
      <c r="A75" s="76"/>
      <c r="B75" s="65" t="s">
        <v>72</v>
      </c>
      <c r="C75" s="64">
        <v>1.2565999999999999</v>
      </c>
      <c r="D75" s="64">
        <v>1.2909999999999999</v>
      </c>
      <c r="E75" s="64">
        <v>1.7323</v>
      </c>
      <c r="F75" s="64">
        <v>1.5582</v>
      </c>
      <c r="G75" s="64">
        <v>1.0742</v>
      </c>
      <c r="H75" s="64">
        <v>1.2242</v>
      </c>
      <c r="I75" s="64">
        <v>1.1359999999999999</v>
      </c>
      <c r="J75" s="64">
        <v>1.1796</v>
      </c>
      <c r="K75" s="64">
        <v>1.091</v>
      </c>
      <c r="L75" s="64">
        <v>1.3549</v>
      </c>
      <c r="M75" s="64">
        <v>1.1428</v>
      </c>
      <c r="N75" s="64">
        <v>1</v>
      </c>
      <c r="O75" s="64">
        <v>1.6608000000000001</v>
      </c>
      <c r="P75" s="64">
        <v>1.2185999999999999</v>
      </c>
      <c r="Q75" s="64">
        <v>1</v>
      </c>
      <c r="R75" s="64">
        <v>1</v>
      </c>
      <c r="S75" s="64">
        <v>2.0304000000000002</v>
      </c>
      <c r="T75" s="64">
        <v>1.2216</v>
      </c>
      <c r="U75" s="64">
        <v>1</v>
      </c>
      <c r="V75" s="64">
        <v>1</v>
      </c>
      <c r="W75" s="64">
        <v>1.8302</v>
      </c>
      <c r="X75" s="64">
        <v>1.0835999999999999</v>
      </c>
      <c r="Y75" s="64">
        <v>1.3347</v>
      </c>
      <c r="Z75" s="64">
        <v>1</v>
      </c>
      <c r="AA75" s="64">
        <v>2.0186999999999999</v>
      </c>
      <c r="AB75" s="64">
        <v>1.635</v>
      </c>
      <c r="AC75" s="64">
        <v>1.0027999999999999</v>
      </c>
      <c r="AD75" s="64">
        <v>1.0356000000000001</v>
      </c>
      <c r="AE75" s="64">
        <v>1</v>
      </c>
      <c r="AF75" s="68">
        <v>1</v>
      </c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  <c r="AT75" s="63"/>
      <c r="AU75" s="63"/>
      <c r="AV75" s="63"/>
      <c r="AW75" s="63"/>
      <c r="AX75" s="63"/>
      <c r="AY75" s="63"/>
      <c r="AZ75" s="63"/>
      <c r="BA75" s="63"/>
      <c r="BB75" s="63"/>
      <c r="BC75" s="63"/>
      <c r="BD75" s="63"/>
      <c r="BE75" s="63"/>
      <c r="BF75" s="63"/>
      <c r="BG75" s="63"/>
      <c r="BH75" s="63"/>
      <c r="BI75" s="63"/>
      <c r="BJ75" s="63"/>
    </row>
    <row r="76" spans="1:62" x14ac:dyDescent="0.25">
      <c r="A76" s="77"/>
      <c r="B76" s="71" t="s">
        <v>73</v>
      </c>
      <c r="C76" s="62">
        <v>1.2565999999999999</v>
      </c>
      <c r="D76" s="62">
        <v>1.2909999999999999</v>
      </c>
      <c r="E76" s="62">
        <v>1.7323</v>
      </c>
      <c r="F76" s="62">
        <v>1.5582</v>
      </c>
      <c r="G76" s="62">
        <v>1.0742</v>
      </c>
      <c r="H76" s="62">
        <v>1.2242</v>
      </c>
      <c r="I76" s="62">
        <v>1.1359999999999999</v>
      </c>
      <c r="J76" s="62">
        <v>1.1796</v>
      </c>
      <c r="K76" s="62">
        <v>1.091</v>
      </c>
      <c r="L76" s="62">
        <v>1.3549</v>
      </c>
      <c r="M76" s="62">
        <v>1.1428</v>
      </c>
      <c r="N76" s="62">
        <v>1</v>
      </c>
      <c r="O76" s="62">
        <v>1.6608000000000001</v>
      </c>
      <c r="P76" s="62">
        <v>1.2185999999999999</v>
      </c>
      <c r="Q76" s="62">
        <v>1</v>
      </c>
      <c r="R76" s="62">
        <v>1</v>
      </c>
      <c r="S76" s="62">
        <v>2.0304000000000002</v>
      </c>
      <c r="T76" s="62">
        <v>1.2216</v>
      </c>
      <c r="U76" s="62">
        <v>1</v>
      </c>
      <c r="V76" s="62">
        <v>1</v>
      </c>
      <c r="W76" s="62">
        <v>1.8302</v>
      </c>
      <c r="X76" s="62">
        <v>1.0835999999999999</v>
      </c>
      <c r="Y76" s="62">
        <v>1.3347</v>
      </c>
      <c r="Z76" s="62">
        <v>1</v>
      </c>
      <c r="AA76" s="62">
        <v>2.0186999999999999</v>
      </c>
      <c r="AB76" s="62">
        <v>1.635</v>
      </c>
      <c r="AC76" s="62">
        <v>1.0027999999999999</v>
      </c>
      <c r="AD76" s="62">
        <v>1.0356000000000001</v>
      </c>
      <c r="AE76" s="62">
        <v>1</v>
      </c>
      <c r="AF76" s="69">
        <v>1</v>
      </c>
      <c r="AG76" s="63"/>
      <c r="AH76" s="63"/>
      <c r="AI76" s="63"/>
      <c r="AJ76" s="63"/>
      <c r="AK76" s="63"/>
      <c r="AL76" s="63"/>
      <c r="AM76" s="63"/>
      <c r="AN76" s="63"/>
      <c r="AO76" s="63"/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63"/>
      <c r="BI76" s="63"/>
      <c r="BJ76" s="63"/>
    </row>
    <row r="77" spans="1:62" x14ac:dyDescent="0.25">
      <c r="A77" s="72" t="s">
        <v>77</v>
      </c>
      <c r="B77" s="74"/>
      <c r="C77" s="91" t="s">
        <v>78</v>
      </c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74"/>
      <c r="AK77" s="74"/>
      <c r="AL77" s="74"/>
      <c r="AM77" s="74"/>
      <c r="AN77" s="74"/>
      <c r="AO77" s="74"/>
      <c r="AP77" s="74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63"/>
      <c r="BI77" s="63"/>
      <c r="BJ77" s="63"/>
    </row>
    <row r="78" spans="1:62" x14ac:dyDescent="0.25">
      <c r="A78" s="75" t="s">
        <v>18</v>
      </c>
      <c r="B78" s="65" t="s">
        <v>68</v>
      </c>
      <c r="C78" s="65">
        <v>1</v>
      </c>
      <c r="D78" s="65">
        <v>2.2000999999999999</v>
      </c>
      <c r="E78" s="65">
        <v>1</v>
      </c>
      <c r="F78" s="65">
        <v>1.0181</v>
      </c>
      <c r="G78" s="65">
        <v>1.0125999999999999</v>
      </c>
      <c r="H78" s="65">
        <v>1</v>
      </c>
      <c r="I78" s="65">
        <v>1.0033000000000001</v>
      </c>
      <c r="J78" s="65">
        <v>1.6869000000000001</v>
      </c>
      <c r="K78" s="65">
        <v>1</v>
      </c>
      <c r="L78" s="65">
        <v>1.6832</v>
      </c>
      <c r="M78" s="65">
        <v>1.34</v>
      </c>
      <c r="N78" s="65">
        <v>1.6664000000000001</v>
      </c>
      <c r="O78" s="65">
        <v>2.0322</v>
      </c>
      <c r="P78" s="65">
        <v>1.4377</v>
      </c>
      <c r="Q78" s="65">
        <v>1.1594</v>
      </c>
      <c r="R78" s="65">
        <v>1.1674</v>
      </c>
      <c r="S78" s="65">
        <v>1</v>
      </c>
      <c r="T78" s="65">
        <v>1.2382</v>
      </c>
      <c r="U78" s="65">
        <v>1.5068999999999999</v>
      </c>
      <c r="V78" s="65">
        <v>1.0370999999999999</v>
      </c>
      <c r="W78" s="65">
        <v>1.8893</v>
      </c>
      <c r="X78" s="65">
        <v>1</v>
      </c>
      <c r="Y78" s="65">
        <v>1.0450999999999999</v>
      </c>
      <c r="Z78" s="65">
        <v>1.0058</v>
      </c>
      <c r="AA78" s="65">
        <v>1.2226999999999999</v>
      </c>
      <c r="AB78" s="65">
        <v>1.2275</v>
      </c>
      <c r="AC78" s="65">
        <v>1.0023</v>
      </c>
      <c r="AD78" s="65">
        <v>1.0033000000000001</v>
      </c>
      <c r="AE78" s="65">
        <v>1.0698000000000001</v>
      </c>
      <c r="AF78" s="65">
        <v>1.0219</v>
      </c>
      <c r="AG78" s="65">
        <v>1.2338</v>
      </c>
      <c r="AH78" s="65">
        <v>1</v>
      </c>
      <c r="AI78" s="65">
        <v>1.1787000000000001</v>
      </c>
      <c r="AJ78" s="65">
        <v>1.2119</v>
      </c>
      <c r="AK78" s="65">
        <v>1.1432</v>
      </c>
      <c r="AL78" s="65">
        <v>1.0002</v>
      </c>
      <c r="AM78" s="65">
        <v>1</v>
      </c>
      <c r="AN78" s="65">
        <v>1.4256</v>
      </c>
      <c r="AO78" s="65">
        <v>1.7532000000000001</v>
      </c>
      <c r="AP78" s="66">
        <v>1.9907999999999999</v>
      </c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63"/>
      <c r="BI78" s="63"/>
      <c r="BJ78" s="63"/>
    </row>
    <row r="79" spans="1:62" x14ac:dyDescent="0.25">
      <c r="A79" s="76"/>
      <c r="B79" s="65" t="s">
        <v>69</v>
      </c>
      <c r="C79" s="64">
        <v>1</v>
      </c>
      <c r="D79" s="64">
        <v>2.2000999999999999</v>
      </c>
      <c r="E79" s="64">
        <v>1</v>
      </c>
      <c r="F79" s="64">
        <v>1.0181</v>
      </c>
      <c r="G79" s="64">
        <v>1.0125999999999999</v>
      </c>
      <c r="H79" s="64">
        <v>1</v>
      </c>
      <c r="I79" s="64">
        <v>1.0033000000000001</v>
      </c>
      <c r="J79" s="64">
        <v>1.6869000000000001</v>
      </c>
      <c r="K79" s="64">
        <v>1</v>
      </c>
      <c r="L79" s="64">
        <v>1.6832</v>
      </c>
      <c r="M79" s="64">
        <v>1.34</v>
      </c>
      <c r="N79" s="64">
        <v>1.6664000000000001</v>
      </c>
      <c r="O79" s="64">
        <v>2.0322</v>
      </c>
      <c r="P79" s="64">
        <v>1.4377</v>
      </c>
      <c r="Q79" s="64">
        <v>1.1594</v>
      </c>
      <c r="R79" s="64">
        <v>1.1674</v>
      </c>
      <c r="S79" s="64">
        <v>1</v>
      </c>
      <c r="T79" s="64">
        <v>1.2382</v>
      </c>
      <c r="U79" s="64">
        <v>1.5068999999999999</v>
      </c>
      <c r="V79" s="64">
        <v>1.0370999999999999</v>
      </c>
      <c r="W79" s="64">
        <v>1.8893</v>
      </c>
      <c r="X79" s="64">
        <v>1</v>
      </c>
      <c r="Y79" s="64">
        <v>1.0450999999999999</v>
      </c>
      <c r="Z79" s="64">
        <v>1.0058</v>
      </c>
      <c r="AA79" s="64">
        <v>1.2226999999999999</v>
      </c>
      <c r="AB79" s="64">
        <v>1.2275</v>
      </c>
      <c r="AC79" s="64">
        <v>1.0023</v>
      </c>
      <c r="AD79" s="64">
        <v>1.0033000000000001</v>
      </c>
      <c r="AE79" s="64">
        <v>1.0698000000000001</v>
      </c>
      <c r="AF79" s="64">
        <v>1.0219</v>
      </c>
      <c r="AG79" s="64">
        <v>1.2338</v>
      </c>
      <c r="AH79" s="64">
        <v>1</v>
      </c>
      <c r="AI79" s="64">
        <v>1.1787000000000001</v>
      </c>
      <c r="AJ79" s="64">
        <v>1.2119</v>
      </c>
      <c r="AK79" s="64">
        <v>1.1432</v>
      </c>
      <c r="AL79" s="64">
        <v>1.0002</v>
      </c>
      <c r="AM79" s="64">
        <v>1</v>
      </c>
      <c r="AN79" s="64">
        <v>1.4256</v>
      </c>
      <c r="AO79" s="64">
        <v>1.7532000000000001</v>
      </c>
      <c r="AP79" s="68">
        <v>1.9907999999999999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</row>
    <row r="80" spans="1:62" x14ac:dyDescent="0.25">
      <c r="A80" s="76"/>
      <c r="B80" s="65" t="s">
        <v>70</v>
      </c>
      <c r="C80" s="64">
        <v>1</v>
      </c>
      <c r="D80" s="64">
        <v>2.2000999999999999</v>
      </c>
      <c r="E80" s="64">
        <v>1</v>
      </c>
      <c r="F80" s="64">
        <v>1.0181</v>
      </c>
      <c r="G80" s="64">
        <v>1.0125999999999999</v>
      </c>
      <c r="H80" s="64">
        <v>1</v>
      </c>
      <c r="I80" s="64">
        <v>1.0033000000000001</v>
      </c>
      <c r="J80" s="64">
        <v>1.6869000000000001</v>
      </c>
      <c r="K80" s="64">
        <v>1</v>
      </c>
      <c r="L80" s="64">
        <v>1.6832</v>
      </c>
      <c r="M80" s="64">
        <v>1.34</v>
      </c>
      <c r="N80" s="64">
        <v>1.6664000000000001</v>
      </c>
      <c r="O80" s="64">
        <v>2.0322</v>
      </c>
      <c r="P80" s="64">
        <v>1.4377</v>
      </c>
      <c r="Q80" s="64">
        <v>1.1594</v>
      </c>
      <c r="R80" s="64">
        <v>1.1674</v>
      </c>
      <c r="S80" s="64">
        <v>1</v>
      </c>
      <c r="T80" s="64">
        <v>1.2382</v>
      </c>
      <c r="U80" s="64">
        <v>1.5068999999999999</v>
      </c>
      <c r="V80" s="64">
        <v>1.0370999999999999</v>
      </c>
      <c r="W80" s="64">
        <v>1.8893</v>
      </c>
      <c r="X80" s="64">
        <v>1</v>
      </c>
      <c r="Y80" s="64">
        <v>1.0450999999999999</v>
      </c>
      <c r="Z80" s="64">
        <v>1.0058</v>
      </c>
      <c r="AA80" s="64">
        <v>1.2226999999999999</v>
      </c>
      <c r="AB80" s="64">
        <v>1.2275</v>
      </c>
      <c r="AC80" s="64">
        <v>1.0023</v>
      </c>
      <c r="AD80" s="64">
        <v>1.0033000000000001</v>
      </c>
      <c r="AE80" s="64">
        <v>1.0698000000000001</v>
      </c>
      <c r="AF80" s="64">
        <v>1.0219</v>
      </c>
      <c r="AG80" s="64">
        <v>1.2338</v>
      </c>
      <c r="AH80" s="64">
        <v>1</v>
      </c>
      <c r="AI80" s="64">
        <v>1.1787000000000001</v>
      </c>
      <c r="AJ80" s="64">
        <v>1.2119</v>
      </c>
      <c r="AK80" s="64">
        <v>1.1432</v>
      </c>
      <c r="AL80" s="64">
        <v>1.0002</v>
      </c>
      <c r="AM80" s="64">
        <v>1</v>
      </c>
      <c r="AN80" s="64">
        <v>1.4256</v>
      </c>
      <c r="AO80" s="64">
        <v>1.7532000000000001</v>
      </c>
      <c r="AP80" s="68">
        <v>1.9907999999999999</v>
      </c>
      <c r="AQ80" s="63"/>
      <c r="AR80" s="63"/>
      <c r="AS80" s="63"/>
      <c r="AT80" s="63"/>
      <c r="AU80" s="63"/>
      <c r="AV80" s="63"/>
      <c r="AW80" s="63"/>
      <c r="AX80" s="63"/>
      <c r="AY80" s="63"/>
      <c r="AZ80" s="63"/>
      <c r="BA80" s="63"/>
      <c r="BB80" s="63"/>
      <c r="BC80" s="63"/>
      <c r="BD80" s="63"/>
      <c r="BE80" s="63"/>
      <c r="BF80" s="63"/>
      <c r="BG80" s="63"/>
      <c r="BH80" s="63"/>
      <c r="BI80" s="63"/>
      <c r="BJ80" s="63"/>
    </row>
    <row r="81" spans="1:62" x14ac:dyDescent="0.25">
      <c r="A81" s="76"/>
      <c r="B81" s="71" t="s">
        <v>71</v>
      </c>
      <c r="C81" s="64">
        <v>1</v>
      </c>
      <c r="D81" s="64">
        <v>2.2000999999999999</v>
      </c>
      <c r="E81" s="64">
        <v>1</v>
      </c>
      <c r="F81" s="64">
        <v>1.0181</v>
      </c>
      <c r="G81" s="64">
        <v>1.0125999999999999</v>
      </c>
      <c r="H81" s="64">
        <v>1</v>
      </c>
      <c r="I81" s="64">
        <v>1.0033000000000001</v>
      </c>
      <c r="J81" s="64">
        <v>1.6869000000000001</v>
      </c>
      <c r="K81" s="64">
        <v>1</v>
      </c>
      <c r="L81" s="64">
        <v>1.6832</v>
      </c>
      <c r="M81" s="64">
        <v>1.34</v>
      </c>
      <c r="N81" s="64">
        <v>1.6664000000000001</v>
      </c>
      <c r="O81" s="64">
        <v>2.0322</v>
      </c>
      <c r="P81" s="64">
        <v>1.4377</v>
      </c>
      <c r="Q81" s="64">
        <v>1.1594</v>
      </c>
      <c r="R81" s="64">
        <v>1.1674</v>
      </c>
      <c r="S81" s="64">
        <v>1</v>
      </c>
      <c r="T81" s="64">
        <v>1.2382</v>
      </c>
      <c r="U81" s="64">
        <v>1.5068999999999999</v>
      </c>
      <c r="V81" s="64">
        <v>1.0370999999999999</v>
      </c>
      <c r="W81" s="64">
        <v>1.8893</v>
      </c>
      <c r="X81" s="64">
        <v>1</v>
      </c>
      <c r="Y81" s="64">
        <v>1.0450999999999999</v>
      </c>
      <c r="Z81" s="64">
        <v>1.0058</v>
      </c>
      <c r="AA81" s="64">
        <v>1.2226999999999999</v>
      </c>
      <c r="AB81" s="64">
        <v>1.2275</v>
      </c>
      <c r="AC81" s="64">
        <v>1.0023</v>
      </c>
      <c r="AD81" s="64">
        <v>1.0033000000000001</v>
      </c>
      <c r="AE81" s="64">
        <v>1.0698000000000001</v>
      </c>
      <c r="AF81" s="64">
        <v>1.0219</v>
      </c>
      <c r="AG81" s="64">
        <v>1.2338</v>
      </c>
      <c r="AH81" s="64">
        <v>1</v>
      </c>
      <c r="AI81" s="64">
        <v>1.1787000000000001</v>
      </c>
      <c r="AJ81" s="64">
        <v>1.2119</v>
      </c>
      <c r="AK81" s="64">
        <v>1.1432</v>
      </c>
      <c r="AL81" s="64">
        <v>1.0002</v>
      </c>
      <c r="AM81" s="64">
        <v>1</v>
      </c>
      <c r="AN81" s="64">
        <v>1.4256</v>
      </c>
      <c r="AO81" s="64">
        <v>1.7532000000000001</v>
      </c>
      <c r="AP81" s="68">
        <v>1.9907999999999999</v>
      </c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  <c r="BH81" s="63"/>
      <c r="BI81" s="63"/>
      <c r="BJ81" s="63"/>
    </row>
    <row r="82" spans="1:62" x14ac:dyDescent="0.25">
      <c r="A82" s="76"/>
      <c r="B82" s="71" t="s">
        <v>72</v>
      </c>
      <c r="C82" s="64">
        <v>1</v>
      </c>
      <c r="D82" s="64">
        <v>2.2000999999999999</v>
      </c>
      <c r="E82" s="64">
        <v>1</v>
      </c>
      <c r="F82" s="64">
        <v>1.0181</v>
      </c>
      <c r="G82" s="64">
        <v>1.0125999999999999</v>
      </c>
      <c r="H82" s="64">
        <v>1</v>
      </c>
      <c r="I82" s="64">
        <v>1.0033000000000001</v>
      </c>
      <c r="J82" s="64">
        <v>1.6869000000000001</v>
      </c>
      <c r="K82" s="64">
        <v>1</v>
      </c>
      <c r="L82" s="64">
        <v>1.6832</v>
      </c>
      <c r="M82" s="64">
        <v>1.34</v>
      </c>
      <c r="N82" s="64">
        <v>1.6664000000000001</v>
      </c>
      <c r="O82" s="64">
        <v>2.0322</v>
      </c>
      <c r="P82" s="64">
        <v>1.4377</v>
      </c>
      <c r="Q82" s="64">
        <v>1.1594</v>
      </c>
      <c r="R82" s="64">
        <v>1.1674</v>
      </c>
      <c r="S82" s="64">
        <v>1</v>
      </c>
      <c r="T82" s="64">
        <v>1.2382</v>
      </c>
      <c r="U82" s="64">
        <v>1.5068999999999999</v>
      </c>
      <c r="V82" s="64">
        <v>1.0370999999999999</v>
      </c>
      <c r="W82" s="64">
        <v>1.8893</v>
      </c>
      <c r="X82" s="64">
        <v>1</v>
      </c>
      <c r="Y82" s="64">
        <v>1.0450999999999999</v>
      </c>
      <c r="Z82" s="64">
        <v>1.0058</v>
      </c>
      <c r="AA82" s="64">
        <v>1.2226999999999999</v>
      </c>
      <c r="AB82" s="64">
        <v>1.2275</v>
      </c>
      <c r="AC82" s="64">
        <v>1.0023</v>
      </c>
      <c r="AD82" s="64">
        <v>1.0033000000000001</v>
      </c>
      <c r="AE82" s="64">
        <v>1.0698000000000001</v>
      </c>
      <c r="AF82" s="64">
        <v>1.0219</v>
      </c>
      <c r="AG82" s="64">
        <v>1.2338</v>
      </c>
      <c r="AH82" s="64">
        <v>1</v>
      </c>
      <c r="AI82" s="64">
        <v>1.1787000000000001</v>
      </c>
      <c r="AJ82" s="64">
        <v>1.2119</v>
      </c>
      <c r="AK82" s="64">
        <v>1.1432</v>
      </c>
      <c r="AL82" s="64">
        <v>1.0002</v>
      </c>
      <c r="AM82" s="64">
        <v>1</v>
      </c>
      <c r="AN82" s="64">
        <v>1.4256</v>
      </c>
      <c r="AO82" s="64">
        <v>1.7532000000000001</v>
      </c>
      <c r="AP82" s="68">
        <v>1.9907999999999999</v>
      </c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</row>
    <row r="83" spans="1:62" x14ac:dyDescent="0.25">
      <c r="A83" s="77"/>
      <c r="B83" s="62" t="s">
        <v>73</v>
      </c>
      <c r="C83" s="62">
        <v>1</v>
      </c>
      <c r="D83" s="62">
        <v>2.2000999999999999</v>
      </c>
      <c r="E83" s="62">
        <v>1</v>
      </c>
      <c r="F83" s="62">
        <v>1.0181</v>
      </c>
      <c r="G83" s="62">
        <v>1.0125999999999999</v>
      </c>
      <c r="H83" s="62">
        <v>1</v>
      </c>
      <c r="I83" s="62">
        <v>1.0033000000000001</v>
      </c>
      <c r="J83" s="62">
        <v>1.6869000000000001</v>
      </c>
      <c r="K83" s="62">
        <v>1</v>
      </c>
      <c r="L83" s="62">
        <v>1.6832</v>
      </c>
      <c r="M83" s="62">
        <v>1.34</v>
      </c>
      <c r="N83" s="62">
        <v>1.6664000000000001</v>
      </c>
      <c r="O83" s="62">
        <v>2.0322</v>
      </c>
      <c r="P83" s="62">
        <v>1.4377</v>
      </c>
      <c r="Q83" s="62">
        <v>1.1594</v>
      </c>
      <c r="R83" s="62">
        <v>1.1674</v>
      </c>
      <c r="S83" s="62">
        <v>1</v>
      </c>
      <c r="T83" s="62">
        <v>1.2382</v>
      </c>
      <c r="U83" s="62">
        <v>1.5068999999999999</v>
      </c>
      <c r="V83" s="62">
        <v>1.0370999999999999</v>
      </c>
      <c r="W83" s="62">
        <v>1.8893</v>
      </c>
      <c r="X83" s="62">
        <v>1</v>
      </c>
      <c r="Y83" s="62">
        <v>1.0450999999999999</v>
      </c>
      <c r="Z83" s="62">
        <v>1.0058</v>
      </c>
      <c r="AA83" s="62">
        <v>1.2226999999999999</v>
      </c>
      <c r="AB83" s="62">
        <v>1.2275</v>
      </c>
      <c r="AC83" s="62">
        <v>1.0023</v>
      </c>
      <c r="AD83" s="62">
        <v>1.0033000000000001</v>
      </c>
      <c r="AE83" s="62">
        <v>1.0698000000000001</v>
      </c>
      <c r="AF83" s="62">
        <v>1.0219</v>
      </c>
      <c r="AG83" s="62">
        <v>1.2338</v>
      </c>
      <c r="AH83" s="62">
        <v>1</v>
      </c>
      <c r="AI83" s="62">
        <v>1.1787000000000001</v>
      </c>
      <c r="AJ83" s="62">
        <v>1.2119</v>
      </c>
      <c r="AK83" s="62">
        <v>1.1432</v>
      </c>
      <c r="AL83" s="62">
        <v>1.0002</v>
      </c>
      <c r="AM83" s="62">
        <v>1</v>
      </c>
      <c r="AN83" s="62">
        <v>1.4256</v>
      </c>
      <c r="AO83" s="62">
        <v>1.7532000000000001</v>
      </c>
      <c r="AP83" s="69">
        <v>1.9907999999999999</v>
      </c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63"/>
      <c r="BI83" s="63"/>
      <c r="BJ83" s="63"/>
    </row>
    <row r="84" spans="1:62" x14ac:dyDescent="0.25">
      <c r="A84" s="75" t="s">
        <v>19</v>
      </c>
      <c r="B84" s="65" t="s">
        <v>68</v>
      </c>
      <c r="C84" s="65">
        <v>1</v>
      </c>
      <c r="D84" s="65">
        <v>1.0423</v>
      </c>
      <c r="E84" s="65">
        <v>1.1074999999999999</v>
      </c>
      <c r="F84" s="65">
        <v>1.6085</v>
      </c>
      <c r="G84" s="65">
        <v>1.3029999999999999</v>
      </c>
      <c r="H84" s="65">
        <v>1.3734999999999999</v>
      </c>
      <c r="I84" s="65">
        <v>1.1416999999999999</v>
      </c>
      <c r="J84" s="65">
        <v>2.2776999999999998</v>
      </c>
      <c r="K84" s="65">
        <v>1.3504</v>
      </c>
      <c r="L84" s="65">
        <v>1</v>
      </c>
      <c r="M84" s="65">
        <v>1</v>
      </c>
      <c r="N84" s="65">
        <v>1.0546</v>
      </c>
      <c r="O84" s="65">
        <v>1.5142</v>
      </c>
      <c r="P84" s="65">
        <v>1.4198999999999999</v>
      </c>
      <c r="Q84" s="65">
        <v>1.0541</v>
      </c>
      <c r="R84" s="65">
        <v>1.1062000000000001</v>
      </c>
      <c r="S84" s="65">
        <v>1.9106000000000001</v>
      </c>
      <c r="T84" s="65">
        <v>1.6768000000000001</v>
      </c>
      <c r="U84" s="65">
        <v>1.2802</v>
      </c>
      <c r="V84" s="65">
        <v>1.1943999999999999</v>
      </c>
      <c r="W84" s="65">
        <v>1.0515000000000001</v>
      </c>
      <c r="X84" s="65">
        <v>1.2064999999999999</v>
      </c>
      <c r="Y84" s="65">
        <v>1</v>
      </c>
      <c r="Z84" s="65">
        <v>1</v>
      </c>
      <c r="AA84" s="65">
        <v>1.0264</v>
      </c>
      <c r="AB84" s="65">
        <v>1.1294999999999999</v>
      </c>
      <c r="AC84" s="65">
        <v>1.5238</v>
      </c>
      <c r="AD84" s="65">
        <v>2.0373999999999999</v>
      </c>
      <c r="AE84" s="65">
        <v>1.7099</v>
      </c>
      <c r="AF84" s="65">
        <v>1.6242000000000001</v>
      </c>
      <c r="AG84" s="65">
        <v>1.0503</v>
      </c>
      <c r="AH84" s="65">
        <v>1.1626000000000001</v>
      </c>
      <c r="AI84" s="65">
        <v>1.0266999999999999</v>
      </c>
      <c r="AJ84" s="65">
        <v>1.3299000000000001</v>
      </c>
      <c r="AK84" s="65">
        <v>1.3180000000000001</v>
      </c>
      <c r="AL84" s="65">
        <v>1</v>
      </c>
      <c r="AM84" s="65">
        <v>1.6264000000000001</v>
      </c>
      <c r="AN84" s="65">
        <v>1</v>
      </c>
      <c r="AO84" s="65">
        <v>1.6475</v>
      </c>
      <c r="AP84" s="66">
        <v>1.2158</v>
      </c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63"/>
      <c r="BI84" s="63"/>
      <c r="BJ84" s="63"/>
    </row>
    <row r="85" spans="1:62" x14ac:dyDescent="0.25">
      <c r="A85" s="76"/>
      <c r="B85" s="71" t="s">
        <v>69</v>
      </c>
      <c r="C85" s="64">
        <v>1.5774999999999999</v>
      </c>
      <c r="D85" s="64">
        <v>1.0423</v>
      </c>
      <c r="E85" s="64">
        <v>1.1074999999999999</v>
      </c>
      <c r="F85" s="64">
        <v>1.6085</v>
      </c>
      <c r="G85" s="64">
        <v>1.3029999999999999</v>
      </c>
      <c r="H85" s="64">
        <v>1.7645</v>
      </c>
      <c r="I85" s="64">
        <v>1.1416999999999999</v>
      </c>
      <c r="J85" s="64">
        <v>1.0161</v>
      </c>
      <c r="K85" s="64">
        <v>1.5523</v>
      </c>
      <c r="L85" s="64">
        <v>1</v>
      </c>
      <c r="M85" s="64">
        <v>1</v>
      </c>
      <c r="N85" s="64">
        <v>1.0546</v>
      </c>
      <c r="O85" s="64">
        <v>1.5142</v>
      </c>
      <c r="P85" s="64">
        <v>1.9138999999999999</v>
      </c>
      <c r="Q85" s="64">
        <v>1.556</v>
      </c>
      <c r="R85" s="64">
        <v>1.1062000000000001</v>
      </c>
      <c r="S85" s="64">
        <v>1.0549999999999999</v>
      </c>
      <c r="T85" s="64">
        <v>1</v>
      </c>
      <c r="U85" s="64">
        <v>1.2802</v>
      </c>
      <c r="V85" s="64">
        <v>1.1943999999999999</v>
      </c>
      <c r="W85" s="64">
        <v>1.5228999999999999</v>
      </c>
      <c r="X85" s="64">
        <v>1.2064999999999999</v>
      </c>
      <c r="Y85" s="64">
        <v>1</v>
      </c>
      <c r="Z85" s="64">
        <v>1</v>
      </c>
      <c r="AA85" s="64">
        <v>1.0264</v>
      </c>
      <c r="AB85" s="64">
        <v>1.1294999999999999</v>
      </c>
      <c r="AC85" s="64">
        <v>1.5238</v>
      </c>
      <c r="AD85" s="64">
        <v>2.0373999999999999</v>
      </c>
      <c r="AE85" s="64">
        <v>1.7099</v>
      </c>
      <c r="AF85" s="64">
        <v>1.6242000000000001</v>
      </c>
      <c r="AG85" s="64">
        <v>1.5887</v>
      </c>
      <c r="AH85" s="64">
        <v>1.1626000000000001</v>
      </c>
      <c r="AI85" s="64">
        <v>1.0266999999999999</v>
      </c>
      <c r="AJ85" s="64">
        <v>1.5446</v>
      </c>
      <c r="AK85" s="64">
        <v>1</v>
      </c>
      <c r="AL85" s="64">
        <v>1</v>
      </c>
      <c r="AM85" s="64">
        <v>1.0447</v>
      </c>
      <c r="AN85" s="64">
        <v>1</v>
      </c>
      <c r="AO85" s="64">
        <v>1.0377000000000001</v>
      </c>
      <c r="AP85" s="68">
        <v>1.661</v>
      </c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63"/>
      <c r="BI85" s="63"/>
      <c r="BJ85" s="63"/>
    </row>
    <row r="86" spans="1:62" x14ac:dyDescent="0.25">
      <c r="A86" s="76"/>
      <c r="B86" s="64" t="s">
        <v>70</v>
      </c>
      <c r="C86" s="64">
        <v>1.5774999999999999</v>
      </c>
      <c r="D86" s="64">
        <v>1.0423</v>
      </c>
      <c r="E86" s="64">
        <v>1.1074999999999999</v>
      </c>
      <c r="F86" s="64">
        <v>1.6085</v>
      </c>
      <c r="G86" s="64">
        <v>1.3029999999999999</v>
      </c>
      <c r="H86" s="64">
        <v>1.7645</v>
      </c>
      <c r="I86" s="64">
        <v>1.1416999999999999</v>
      </c>
      <c r="J86" s="64">
        <v>1.0161</v>
      </c>
      <c r="K86" s="64">
        <v>1.5523</v>
      </c>
      <c r="L86" s="64">
        <v>1</v>
      </c>
      <c r="M86" s="64">
        <v>1</v>
      </c>
      <c r="N86" s="64">
        <v>1.0546</v>
      </c>
      <c r="O86" s="64">
        <v>1.5142</v>
      </c>
      <c r="P86" s="64">
        <v>1.9138999999999999</v>
      </c>
      <c r="Q86" s="64">
        <v>1.556</v>
      </c>
      <c r="R86" s="64">
        <v>1.1062000000000001</v>
      </c>
      <c r="S86" s="64">
        <v>1.0549999999999999</v>
      </c>
      <c r="T86" s="64">
        <v>1</v>
      </c>
      <c r="U86" s="64">
        <v>1.2802</v>
      </c>
      <c r="V86" s="64">
        <v>1.1943999999999999</v>
      </c>
      <c r="W86" s="64">
        <v>1.5228999999999999</v>
      </c>
      <c r="X86" s="64">
        <v>1.2064999999999999</v>
      </c>
      <c r="Y86" s="64">
        <v>1</v>
      </c>
      <c r="Z86" s="64">
        <v>1</v>
      </c>
      <c r="AA86" s="64">
        <v>1.0264</v>
      </c>
      <c r="AB86" s="64">
        <v>1.1294999999999999</v>
      </c>
      <c r="AC86" s="64">
        <v>1.5238</v>
      </c>
      <c r="AD86" s="64">
        <v>2.0373999999999999</v>
      </c>
      <c r="AE86" s="64">
        <v>1.7099</v>
      </c>
      <c r="AF86" s="64">
        <v>1.6242000000000001</v>
      </c>
      <c r="AG86" s="64">
        <v>1.5887</v>
      </c>
      <c r="AH86" s="64">
        <v>1.1626000000000001</v>
      </c>
      <c r="AI86" s="64">
        <v>1.0266999999999999</v>
      </c>
      <c r="AJ86" s="64">
        <v>1.5446</v>
      </c>
      <c r="AK86" s="64">
        <v>1</v>
      </c>
      <c r="AL86" s="64">
        <v>1</v>
      </c>
      <c r="AM86" s="64">
        <v>1.0447</v>
      </c>
      <c r="AN86" s="64">
        <v>1</v>
      </c>
      <c r="AO86" s="64">
        <v>1.0377000000000001</v>
      </c>
      <c r="AP86" s="68">
        <v>1.661</v>
      </c>
      <c r="AQ86" s="63"/>
      <c r="AR86" s="63"/>
      <c r="AS86" s="63"/>
      <c r="AT86" s="63"/>
      <c r="AU86" s="63"/>
      <c r="AV86" s="63"/>
      <c r="AW86" s="63"/>
      <c r="AX86" s="63"/>
      <c r="AY86" s="63"/>
      <c r="AZ86" s="63"/>
      <c r="BA86" s="63"/>
      <c r="BB86" s="63"/>
      <c r="BC86" s="63"/>
      <c r="BD86" s="63"/>
      <c r="BE86" s="63"/>
      <c r="BF86" s="63"/>
      <c r="BG86" s="63"/>
      <c r="BH86" s="63"/>
      <c r="BI86" s="63"/>
      <c r="BJ86" s="63"/>
    </row>
    <row r="87" spans="1:62" x14ac:dyDescent="0.25">
      <c r="A87" s="76"/>
      <c r="B87" s="71" t="s">
        <v>71</v>
      </c>
      <c r="C87" s="64">
        <v>1.5774999999999999</v>
      </c>
      <c r="D87" s="64">
        <v>1.0423</v>
      </c>
      <c r="E87" s="64">
        <v>1.1074999999999999</v>
      </c>
      <c r="F87" s="64">
        <v>1.6085</v>
      </c>
      <c r="G87" s="64">
        <v>1.3029999999999999</v>
      </c>
      <c r="H87" s="64">
        <v>1.7645</v>
      </c>
      <c r="I87" s="64">
        <v>1.1416999999999999</v>
      </c>
      <c r="J87" s="64">
        <v>1.0161</v>
      </c>
      <c r="K87" s="64">
        <v>1.5523</v>
      </c>
      <c r="L87" s="64">
        <v>1</v>
      </c>
      <c r="M87" s="64">
        <v>1</v>
      </c>
      <c r="N87" s="64">
        <v>1.0546</v>
      </c>
      <c r="O87" s="64">
        <v>1.5142</v>
      </c>
      <c r="P87" s="64">
        <v>1.9138999999999999</v>
      </c>
      <c r="Q87" s="64">
        <v>1.556</v>
      </c>
      <c r="R87" s="64">
        <v>1.1062000000000001</v>
      </c>
      <c r="S87" s="64">
        <v>1.0549999999999999</v>
      </c>
      <c r="T87" s="64">
        <v>1</v>
      </c>
      <c r="U87" s="64">
        <v>1.2802</v>
      </c>
      <c r="V87" s="64">
        <v>1.1943999999999999</v>
      </c>
      <c r="W87" s="64">
        <v>1.5228999999999999</v>
      </c>
      <c r="X87" s="64">
        <v>1.2064999999999999</v>
      </c>
      <c r="Y87" s="64">
        <v>1</v>
      </c>
      <c r="Z87" s="64">
        <v>1</v>
      </c>
      <c r="AA87" s="64">
        <v>1.0264</v>
      </c>
      <c r="AB87" s="64">
        <v>1.1294999999999999</v>
      </c>
      <c r="AC87" s="64">
        <v>1.5238</v>
      </c>
      <c r="AD87" s="64">
        <v>2.0373999999999999</v>
      </c>
      <c r="AE87" s="64">
        <v>1.7099</v>
      </c>
      <c r="AF87" s="64">
        <v>1.6242000000000001</v>
      </c>
      <c r="AG87" s="64">
        <v>1.5887</v>
      </c>
      <c r="AH87" s="64">
        <v>1.1626000000000001</v>
      </c>
      <c r="AI87" s="64">
        <v>1.0266999999999999</v>
      </c>
      <c r="AJ87" s="64">
        <v>1.5446</v>
      </c>
      <c r="AK87" s="64">
        <v>1</v>
      </c>
      <c r="AL87" s="64">
        <v>1</v>
      </c>
      <c r="AM87" s="64">
        <v>1.0447</v>
      </c>
      <c r="AN87" s="64">
        <v>1</v>
      </c>
      <c r="AO87" s="64">
        <v>1.0377000000000001</v>
      </c>
      <c r="AP87" s="68">
        <v>1.661</v>
      </c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63"/>
      <c r="BI87" s="63"/>
      <c r="BJ87" s="63"/>
    </row>
    <row r="88" spans="1:62" x14ac:dyDescent="0.25">
      <c r="A88" s="76"/>
      <c r="B88" s="71" t="s">
        <v>72</v>
      </c>
      <c r="C88" s="64">
        <v>1.5774999999999999</v>
      </c>
      <c r="D88" s="64">
        <v>1.0423</v>
      </c>
      <c r="E88" s="64">
        <v>1.1074999999999999</v>
      </c>
      <c r="F88" s="64">
        <v>1.6085</v>
      </c>
      <c r="G88" s="64">
        <v>1.3029999999999999</v>
      </c>
      <c r="H88" s="64">
        <v>1.7645</v>
      </c>
      <c r="I88" s="64">
        <v>1.1416999999999999</v>
      </c>
      <c r="J88" s="64">
        <v>1.0161</v>
      </c>
      <c r="K88" s="64">
        <v>1.5523</v>
      </c>
      <c r="L88" s="64">
        <v>1</v>
      </c>
      <c r="M88" s="64">
        <v>1</v>
      </c>
      <c r="N88" s="64">
        <v>1.0546</v>
      </c>
      <c r="O88" s="64">
        <v>1.5142</v>
      </c>
      <c r="P88" s="64">
        <v>1.9138999999999999</v>
      </c>
      <c r="Q88" s="64">
        <v>1.556</v>
      </c>
      <c r="R88" s="64">
        <v>1.1062000000000001</v>
      </c>
      <c r="S88" s="64">
        <v>1.0549999999999999</v>
      </c>
      <c r="T88" s="64">
        <v>1</v>
      </c>
      <c r="U88" s="64">
        <v>1.2802</v>
      </c>
      <c r="V88" s="64">
        <v>1.1943999999999999</v>
      </c>
      <c r="W88" s="64">
        <v>1.5228999999999999</v>
      </c>
      <c r="X88" s="64">
        <v>1.2064999999999999</v>
      </c>
      <c r="Y88" s="64">
        <v>1</v>
      </c>
      <c r="Z88" s="64">
        <v>1</v>
      </c>
      <c r="AA88" s="64">
        <v>1.0264</v>
      </c>
      <c r="AB88" s="64">
        <v>1.1294999999999999</v>
      </c>
      <c r="AC88" s="64">
        <v>1.5238</v>
      </c>
      <c r="AD88" s="64">
        <v>2.0373999999999999</v>
      </c>
      <c r="AE88" s="64">
        <v>1.7099</v>
      </c>
      <c r="AF88" s="64">
        <v>1.6242000000000001</v>
      </c>
      <c r="AG88" s="64">
        <v>1.5887</v>
      </c>
      <c r="AH88" s="64">
        <v>1.1626000000000001</v>
      </c>
      <c r="AI88" s="64">
        <v>1.0266999999999999</v>
      </c>
      <c r="AJ88" s="64">
        <v>1.5446</v>
      </c>
      <c r="AK88" s="64">
        <v>1</v>
      </c>
      <c r="AL88" s="64">
        <v>1</v>
      </c>
      <c r="AM88" s="64">
        <v>1.0447</v>
      </c>
      <c r="AN88" s="64">
        <v>1</v>
      </c>
      <c r="AO88" s="64">
        <v>1.0377000000000001</v>
      </c>
      <c r="AP88" s="68">
        <v>1.661</v>
      </c>
      <c r="AQ88" s="63"/>
      <c r="AR88" s="63"/>
      <c r="AS88" s="63"/>
      <c r="AT88" s="63"/>
      <c r="AU88" s="63"/>
      <c r="AV88" s="63"/>
      <c r="AW88" s="63"/>
      <c r="AX88" s="63"/>
      <c r="AY88" s="63"/>
      <c r="AZ88" s="63"/>
      <c r="BA88" s="63"/>
      <c r="BB88" s="63"/>
      <c r="BC88" s="63"/>
      <c r="BD88" s="63"/>
      <c r="BE88" s="63"/>
      <c r="BF88" s="63"/>
      <c r="BG88" s="63"/>
      <c r="BH88" s="63"/>
      <c r="BI88" s="63"/>
      <c r="BJ88" s="63"/>
    </row>
    <row r="89" spans="1:62" x14ac:dyDescent="0.25">
      <c r="A89" s="77"/>
      <c r="B89" s="62" t="s">
        <v>73</v>
      </c>
      <c r="C89" s="62">
        <v>1.5774999999999999</v>
      </c>
      <c r="D89" s="62">
        <v>1.0423</v>
      </c>
      <c r="E89" s="62">
        <v>1.1074999999999999</v>
      </c>
      <c r="F89" s="62">
        <v>1.6085</v>
      </c>
      <c r="G89" s="62">
        <v>1.3029999999999999</v>
      </c>
      <c r="H89" s="62">
        <v>1.7645</v>
      </c>
      <c r="I89" s="62">
        <v>1.1416999999999999</v>
      </c>
      <c r="J89" s="62">
        <v>1.0161</v>
      </c>
      <c r="K89" s="62">
        <v>1.5523</v>
      </c>
      <c r="L89" s="62">
        <v>1</v>
      </c>
      <c r="M89" s="62">
        <v>1</v>
      </c>
      <c r="N89" s="62">
        <v>1.0546</v>
      </c>
      <c r="O89" s="62">
        <v>1.5142</v>
      </c>
      <c r="P89" s="62">
        <v>1.9138999999999999</v>
      </c>
      <c r="Q89" s="62">
        <v>1.556</v>
      </c>
      <c r="R89" s="62">
        <v>1.1062000000000001</v>
      </c>
      <c r="S89" s="62">
        <v>1.0549999999999999</v>
      </c>
      <c r="T89" s="62">
        <v>1</v>
      </c>
      <c r="U89" s="62">
        <v>1.2802</v>
      </c>
      <c r="V89" s="62">
        <v>1.1943999999999999</v>
      </c>
      <c r="W89" s="62">
        <v>1.5228999999999999</v>
      </c>
      <c r="X89" s="62">
        <v>1.2064999999999999</v>
      </c>
      <c r="Y89" s="62">
        <v>1</v>
      </c>
      <c r="Z89" s="62">
        <v>1</v>
      </c>
      <c r="AA89" s="62">
        <v>1.0264</v>
      </c>
      <c r="AB89" s="62">
        <v>1.1294999999999999</v>
      </c>
      <c r="AC89" s="62">
        <v>1.5238</v>
      </c>
      <c r="AD89" s="62">
        <v>2.0373999999999999</v>
      </c>
      <c r="AE89" s="62">
        <v>1.7099</v>
      </c>
      <c r="AF89" s="62">
        <v>1.6242000000000001</v>
      </c>
      <c r="AG89" s="62">
        <v>1.5887</v>
      </c>
      <c r="AH89" s="62">
        <v>1.1626000000000001</v>
      </c>
      <c r="AI89" s="62">
        <v>1.0266999999999999</v>
      </c>
      <c r="AJ89" s="62">
        <v>1.5446</v>
      </c>
      <c r="AK89" s="62">
        <v>1</v>
      </c>
      <c r="AL89" s="62">
        <v>1</v>
      </c>
      <c r="AM89" s="62">
        <v>1.0447</v>
      </c>
      <c r="AN89" s="62">
        <v>1</v>
      </c>
      <c r="AO89" s="62">
        <v>1.0377000000000001</v>
      </c>
      <c r="AP89" s="69">
        <v>1.661</v>
      </c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63"/>
      <c r="BI89" s="63"/>
      <c r="BJ89" s="63"/>
    </row>
    <row r="90" spans="1:62" x14ac:dyDescent="0.25">
      <c r="A90" s="75" t="s">
        <v>20</v>
      </c>
      <c r="B90" s="71" t="s">
        <v>68</v>
      </c>
      <c r="C90" s="65">
        <v>1.3271999999999999</v>
      </c>
      <c r="D90" s="65">
        <v>1</v>
      </c>
      <c r="E90" s="65">
        <v>1.4331</v>
      </c>
      <c r="F90" s="65">
        <v>1</v>
      </c>
      <c r="G90" s="65">
        <v>2.0185</v>
      </c>
      <c r="H90" s="65">
        <v>1.7371000000000001</v>
      </c>
      <c r="I90" s="65">
        <v>1.5629</v>
      </c>
      <c r="J90" s="65">
        <v>1</v>
      </c>
      <c r="K90" s="65">
        <v>1.6865000000000001</v>
      </c>
      <c r="L90" s="65">
        <v>1.6648000000000001</v>
      </c>
      <c r="M90" s="65">
        <v>1.4321999999999999</v>
      </c>
      <c r="N90" s="65">
        <v>1.3466</v>
      </c>
      <c r="O90" s="65">
        <v>1.3427</v>
      </c>
      <c r="P90" s="65">
        <v>1.4329000000000001</v>
      </c>
      <c r="Q90" s="65">
        <v>1</v>
      </c>
      <c r="R90" s="65">
        <v>1.3963000000000001</v>
      </c>
      <c r="S90" s="65">
        <v>1.0039</v>
      </c>
      <c r="T90" s="65">
        <v>1</v>
      </c>
      <c r="U90" s="65">
        <v>1</v>
      </c>
      <c r="V90" s="65">
        <v>2.3393999999999999</v>
      </c>
      <c r="W90" s="65">
        <v>1.4172</v>
      </c>
      <c r="X90" s="65">
        <v>1.1383000000000001</v>
      </c>
      <c r="Y90" s="65">
        <v>1.1000000000000001</v>
      </c>
      <c r="Z90" s="65">
        <v>1.8473999999999999</v>
      </c>
      <c r="AA90" s="65">
        <v>2.0318999999999998</v>
      </c>
      <c r="AB90" s="65">
        <v>1.0390999999999999</v>
      </c>
      <c r="AC90" s="65">
        <v>1.0581</v>
      </c>
      <c r="AD90" s="65">
        <v>1.1755</v>
      </c>
      <c r="AE90" s="65">
        <v>1</v>
      </c>
      <c r="AF90" s="65">
        <v>1.4177999999999999</v>
      </c>
      <c r="AG90" s="65">
        <v>1.2934000000000001</v>
      </c>
      <c r="AH90" s="65">
        <v>2.0648</v>
      </c>
      <c r="AI90" s="65">
        <v>1.0894999999999999</v>
      </c>
      <c r="AJ90" s="65">
        <v>1.0818000000000001</v>
      </c>
      <c r="AK90" s="65">
        <v>1.0097</v>
      </c>
      <c r="AL90" s="65">
        <v>1.0337000000000001</v>
      </c>
      <c r="AM90" s="65">
        <v>1</v>
      </c>
      <c r="AN90" s="65">
        <v>1.0538000000000001</v>
      </c>
      <c r="AO90" s="65">
        <v>1.1363000000000001</v>
      </c>
      <c r="AP90" s="66">
        <v>1.0596000000000001</v>
      </c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63"/>
      <c r="BI90" s="63"/>
      <c r="BJ90" s="63"/>
    </row>
    <row r="91" spans="1:62" x14ac:dyDescent="0.25">
      <c r="A91" s="76"/>
      <c r="B91" s="62" t="s">
        <v>69</v>
      </c>
      <c r="C91" s="64">
        <v>1.0071000000000001</v>
      </c>
      <c r="D91" s="64">
        <v>1</v>
      </c>
      <c r="E91" s="64">
        <v>1.2704</v>
      </c>
      <c r="F91" s="64">
        <v>1</v>
      </c>
      <c r="G91" s="64">
        <v>2.0185</v>
      </c>
      <c r="H91" s="64">
        <v>1.8504</v>
      </c>
      <c r="I91" s="64">
        <v>1</v>
      </c>
      <c r="J91" s="64">
        <v>1.2448999999999999</v>
      </c>
      <c r="K91" s="64">
        <v>1.6865000000000001</v>
      </c>
      <c r="L91" s="64">
        <v>1.6648000000000001</v>
      </c>
      <c r="M91" s="64">
        <v>1.4321999999999999</v>
      </c>
      <c r="N91" s="64">
        <v>1.3466</v>
      </c>
      <c r="O91" s="64">
        <v>1.3427</v>
      </c>
      <c r="P91" s="64">
        <v>1.2667999999999999</v>
      </c>
      <c r="Q91" s="64">
        <v>1</v>
      </c>
      <c r="R91" s="64">
        <v>1.2474000000000001</v>
      </c>
      <c r="S91" s="64">
        <v>1.0039</v>
      </c>
      <c r="T91" s="64">
        <v>1</v>
      </c>
      <c r="U91" s="64">
        <v>1</v>
      </c>
      <c r="V91" s="64">
        <v>2.548</v>
      </c>
      <c r="W91" s="64">
        <v>1.4172</v>
      </c>
      <c r="X91" s="64">
        <v>1.1383000000000001</v>
      </c>
      <c r="Y91" s="64">
        <v>1.1000000000000001</v>
      </c>
      <c r="Z91" s="64">
        <v>1.6960999999999999</v>
      </c>
      <c r="AA91" s="64">
        <v>2.0318999999999998</v>
      </c>
      <c r="AB91" s="64">
        <v>1.0390999999999999</v>
      </c>
      <c r="AC91" s="64">
        <v>1.0581</v>
      </c>
      <c r="AD91" s="64">
        <v>1.1755</v>
      </c>
      <c r="AE91" s="64">
        <v>1</v>
      </c>
      <c r="AF91" s="64">
        <v>1.4177999999999999</v>
      </c>
      <c r="AG91" s="64">
        <v>1.4515</v>
      </c>
      <c r="AH91" s="64">
        <v>2.2675999999999998</v>
      </c>
      <c r="AI91" s="64">
        <v>1.0894999999999999</v>
      </c>
      <c r="AJ91" s="64">
        <v>1.0818000000000001</v>
      </c>
      <c r="AK91" s="64">
        <v>1.0097</v>
      </c>
      <c r="AL91" s="64">
        <v>1.0337000000000001</v>
      </c>
      <c r="AM91" s="64">
        <v>1</v>
      </c>
      <c r="AN91" s="64">
        <v>1.2372000000000001</v>
      </c>
      <c r="AO91" s="64">
        <v>1.1363000000000001</v>
      </c>
      <c r="AP91" s="68">
        <v>1.0596000000000001</v>
      </c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63"/>
      <c r="BG91" s="63"/>
      <c r="BH91" s="63"/>
      <c r="BI91" s="63"/>
      <c r="BJ91" s="63"/>
    </row>
    <row r="92" spans="1:62" x14ac:dyDescent="0.25">
      <c r="A92" s="76"/>
      <c r="B92" s="62" t="s">
        <v>70</v>
      </c>
      <c r="C92" s="64">
        <v>1.0071000000000001</v>
      </c>
      <c r="D92" s="64">
        <v>1</v>
      </c>
      <c r="E92" s="64">
        <v>1.2704</v>
      </c>
      <c r="F92" s="64">
        <v>1</v>
      </c>
      <c r="G92" s="64">
        <v>2.0185</v>
      </c>
      <c r="H92" s="64">
        <v>1.8504</v>
      </c>
      <c r="I92" s="64">
        <v>1</v>
      </c>
      <c r="J92" s="64">
        <v>1.2448999999999999</v>
      </c>
      <c r="K92" s="64">
        <v>1.6865000000000001</v>
      </c>
      <c r="L92" s="64">
        <v>1.6648000000000001</v>
      </c>
      <c r="M92" s="64">
        <v>1.4321999999999999</v>
      </c>
      <c r="N92" s="64">
        <v>1.3466</v>
      </c>
      <c r="O92" s="64">
        <v>1.3427</v>
      </c>
      <c r="P92" s="64">
        <v>1.2667999999999999</v>
      </c>
      <c r="Q92" s="64">
        <v>1</v>
      </c>
      <c r="R92" s="64">
        <v>1.2474000000000001</v>
      </c>
      <c r="S92" s="64">
        <v>1.0039</v>
      </c>
      <c r="T92" s="64">
        <v>1</v>
      </c>
      <c r="U92" s="64">
        <v>1</v>
      </c>
      <c r="V92" s="64">
        <v>2.548</v>
      </c>
      <c r="W92" s="64">
        <v>1.4172</v>
      </c>
      <c r="X92" s="64">
        <v>1.1383000000000001</v>
      </c>
      <c r="Y92" s="64">
        <v>1.1000000000000001</v>
      </c>
      <c r="Z92" s="64">
        <v>1.6960999999999999</v>
      </c>
      <c r="AA92" s="64">
        <v>2.0318999999999998</v>
      </c>
      <c r="AB92" s="64">
        <v>1.0390999999999999</v>
      </c>
      <c r="AC92" s="64">
        <v>1.0581</v>
      </c>
      <c r="AD92" s="64">
        <v>1.1755</v>
      </c>
      <c r="AE92" s="64">
        <v>1</v>
      </c>
      <c r="AF92" s="64">
        <v>1.4177999999999999</v>
      </c>
      <c r="AG92" s="64">
        <v>1.4515</v>
      </c>
      <c r="AH92" s="64">
        <v>2.2675999999999998</v>
      </c>
      <c r="AI92" s="64">
        <v>1.0894999999999999</v>
      </c>
      <c r="AJ92" s="64">
        <v>1.0818000000000001</v>
      </c>
      <c r="AK92" s="64">
        <v>1.0097</v>
      </c>
      <c r="AL92" s="64">
        <v>1.0337000000000001</v>
      </c>
      <c r="AM92" s="64">
        <v>1</v>
      </c>
      <c r="AN92" s="64">
        <v>1.2372000000000001</v>
      </c>
      <c r="AO92" s="64">
        <v>1.1363000000000001</v>
      </c>
      <c r="AP92" s="68">
        <v>1.0596000000000001</v>
      </c>
      <c r="AQ92" s="63"/>
      <c r="AR92" s="63"/>
      <c r="AS92" s="63"/>
      <c r="AT92" s="63"/>
      <c r="AU92" s="63"/>
      <c r="AV92" s="63"/>
      <c r="AW92" s="63"/>
      <c r="AX92" s="63"/>
      <c r="AY92" s="63"/>
      <c r="AZ92" s="63"/>
      <c r="BA92" s="63"/>
      <c r="BB92" s="63"/>
      <c r="BC92" s="63"/>
      <c r="BD92" s="63"/>
      <c r="BE92" s="63"/>
      <c r="BF92" s="63"/>
      <c r="BG92" s="63"/>
      <c r="BH92" s="63"/>
      <c r="BI92" s="63"/>
      <c r="BJ92" s="63"/>
    </row>
    <row r="93" spans="1:62" x14ac:dyDescent="0.25">
      <c r="A93" s="76"/>
      <c r="B93" s="64" t="s">
        <v>71</v>
      </c>
      <c r="C93" s="64">
        <v>1.0071000000000001</v>
      </c>
      <c r="D93" s="64">
        <v>1</v>
      </c>
      <c r="E93" s="64">
        <v>1.2704</v>
      </c>
      <c r="F93" s="64">
        <v>1</v>
      </c>
      <c r="G93" s="64">
        <v>2.0185</v>
      </c>
      <c r="H93" s="64">
        <v>1.8504</v>
      </c>
      <c r="I93" s="64">
        <v>1</v>
      </c>
      <c r="J93" s="64">
        <v>1.2448999999999999</v>
      </c>
      <c r="K93" s="64">
        <v>1.6865000000000001</v>
      </c>
      <c r="L93" s="64">
        <v>1.6648000000000001</v>
      </c>
      <c r="M93" s="64">
        <v>1.4321999999999999</v>
      </c>
      <c r="N93" s="64">
        <v>1.3466</v>
      </c>
      <c r="O93" s="64">
        <v>1.3427</v>
      </c>
      <c r="P93" s="64">
        <v>1.2667999999999999</v>
      </c>
      <c r="Q93" s="64">
        <v>1</v>
      </c>
      <c r="R93" s="64">
        <v>1.2474000000000001</v>
      </c>
      <c r="S93" s="64">
        <v>1.0039</v>
      </c>
      <c r="T93" s="64">
        <v>1</v>
      </c>
      <c r="U93" s="64">
        <v>1</v>
      </c>
      <c r="V93" s="64">
        <v>2.548</v>
      </c>
      <c r="W93" s="64">
        <v>1.4172</v>
      </c>
      <c r="X93" s="64">
        <v>1.1383000000000001</v>
      </c>
      <c r="Y93" s="64">
        <v>1.1000000000000001</v>
      </c>
      <c r="Z93" s="64">
        <v>1.6960999999999999</v>
      </c>
      <c r="AA93" s="64">
        <v>2.0318999999999998</v>
      </c>
      <c r="AB93" s="64">
        <v>1.0390999999999999</v>
      </c>
      <c r="AC93" s="64">
        <v>1.0581</v>
      </c>
      <c r="AD93" s="64">
        <v>1.1755</v>
      </c>
      <c r="AE93" s="64">
        <v>1</v>
      </c>
      <c r="AF93" s="64">
        <v>1.4177999999999999</v>
      </c>
      <c r="AG93" s="64">
        <v>1.4515</v>
      </c>
      <c r="AH93" s="64">
        <v>2.2675999999999998</v>
      </c>
      <c r="AI93" s="64">
        <v>1.0894999999999999</v>
      </c>
      <c r="AJ93" s="64">
        <v>1.0818000000000001</v>
      </c>
      <c r="AK93" s="64">
        <v>1.0097</v>
      </c>
      <c r="AL93" s="64">
        <v>1.0337000000000001</v>
      </c>
      <c r="AM93" s="64">
        <v>1</v>
      </c>
      <c r="AN93" s="64">
        <v>1.2372000000000001</v>
      </c>
      <c r="AO93" s="64">
        <v>1.1363000000000001</v>
      </c>
      <c r="AP93" s="68">
        <v>1.0596000000000001</v>
      </c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3"/>
      <c r="BH93" s="63"/>
      <c r="BI93" s="63"/>
      <c r="BJ93" s="63"/>
    </row>
    <row r="94" spans="1:62" x14ac:dyDescent="0.25">
      <c r="A94" s="76"/>
      <c r="B94" s="71" t="s">
        <v>72</v>
      </c>
      <c r="C94" s="64">
        <v>1.0071000000000001</v>
      </c>
      <c r="D94" s="64">
        <v>1</v>
      </c>
      <c r="E94" s="64">
        <v>1.2704</v>
      </c>
      <c r="F94" s="64">
        <v>1</v>
      </c>
      <c r="G94" s="64">
        <v>2.0185</v>
      </c>
      <c r="H94" s="64">
        <v>1.8504</v>
      </c>
      <c r="I94" s="64">
        <v>1</v>
      </c>
      <c r="J94" s="64">
        <v>1.2448999999999999</v>
      </c>
      <c r="K94" s="64">
        <v>1.6865000000000001</v>
      </c>
      <c r="L94" s="64">
        <v>1.6648000000000001</v>
      </c>
      <c r="M94" s="64">
        <v>1.4321999999999999</v>
      </c>
      <c r="N94" s="64">
        <v>1.3466</v>
      </c>
      <c r="O94" s="64">
        <v>1.3427</v>
      </c>
      <c r="P94" s="64">
        <v>1.2667999999999999</v>
      </c>
      <c r="Q94" s="64">
        <v>1</v>
      </c>
      <c r="R94" s="64">
        <v>1.2474000000000001</v>
      </c>
      <c r="S94" s="64">
        <v>1.0039</v>
      </c>
      <c r="T94" s="64">
        <v>1</v>
      </c>
      <c r="U94" s="64">
        <v>1</v>
      </c>
      <c r="V94" s="64">
        <v>2.548</v>
      </c>
      <c r="W94" s="64">
        <v>1.4172</v>
      </c>
      <c r="X94" s="64">
        <v>1.1383000000000001</v>
      </c>
      <c r="Y94" s="64">
        <v>1.1000000000000001</v>
      </c>
      <c r="Z94" s="64">
        <v>1.6960999999999999</v>
      </c>
      <c r="AA94" s="64">
        <v>2.0318999999999998</v>
      </c>
      <c r="AB94" s="64">
        <v>1.0390999999999999</v>
      </c>
      <c r="AC94" s="64">
        <v>1.0581</v>
      </c>
      <c r="AD94" s="64">
        <v>1.1755</v>
      </c>
      <c r="AE94" s="64">
        <v>1</v>
      </c>
      <c r="AF94" s="64">
        <v>1.4177999999999999</v>
      </c>
      <c r="AG94" s="64">
        <v>1.4515</v>
      </c>
      <c r="AH94" s="64">
        <v>2.2675999999999998</v>
      </c>
      <c r="AI94" s="64">
        <v>1.0894999999999999</v>
      </c>
      <c r="AJ94" s="64">
        <v>1.0818000000000001</v>
      </c>
      <c r="AK94" s="64">
        <v>1.0097</v>
      </c>
      <c r="AL94" s="64">
        <v>1.0337000000000001</v>
      </c>
      <c r="AM94" s="64">
        <v>1</v>
      </c>
      <c r="AN94" s="64">
        <v>1.2372000000000001</v>
      </c>
      <c r="AO94" s="64">
        <v>1.1363000000000001</v>
      </c>
      <c r="AP94" s="68">
        <v>1.0596000000000001</v>
      </c>
      <c r="AQ94" s="63"/>
      <c r="AR94" s="63"/>
      <c r="AS94" s="63"/>
      <c r="AT94" s="63"/>
      <c r="AU94" s="63"/>
      <c r="AV94" s="63"/>
      <c r="AW94" s="63"/>
      <c r="AX94" s="63"/>
      <c r="AY94" s="63"/>
      <c r="AZ94" s="63"/>
      <c r="BA94" s="63"/>
      <c r="BB94" s="63"/>
      <c r="BC94" s="63"/>
      <c r="BD94" s="63"/>
      <c r="BE94" s="63"/>
      <c r="BF94" s="63"/>
      <c r="BG94" s="63"/>
      <c r="BH94" s="63"/>
      <c r="BI94" s="63"/>
      <c r="BJ94" s="63"/>
    </row>
    <row r="95" spans="1:62" x14ac:dyDescent="0.25">
      <c r="A95" s="77"/>
      <c r="B95" s="71" t="s">
        <v>73</v>
      </c>
      <c r="C95" s="62">
        <v>1.0071000000000001</v>
      </c>
      <c r="D95" s="62">
        <v>1</v>
      </c>
      <c r="E95" s="62">
        <v>1.2704</v>
      </c>
      <c r="F95" s="62">
        <v>1</v>
      </c>
      <c r="G95" s="62">
        <v>2.0185</v>
      </c>
      <c r="H95" s="62">
        <v>1.8504</v>
      </c>
      <c r="I95" s="62">
        <v>1</v>
      </c>
      <c r="J95" s="62">
        <v>1.2448999999999999</v>
      </c>
      <c r="K95" s="62">
        <v>1.6865000000000001</v>
      </c>
      <c r="L95" s="62">
        <v>1.6648000000000001</v>
      </c>
      <c r="M95" s="62">
        <v>1.4321999999999999</v>
      </c>
      <c r="N95" s="62">
        <v>1.3466</v>
      </c>
      <c r="O95" s="62">
        <v>1.3427</v>
      </c>
      <c r="P95" s="62">
        <v>1.2667999999999999</v>
      </c>
      <c r="Q95" s="62">
        <v>1</v>
      </c>
      <c r="R95" s="62">
        <v>1.2474000000000001</v>
      </c>
      <c r="S95" s="62">
        <v>1.0039</v>
      </c>
      <c r="T95" s="62">
        <v>1</v>
      </c>
      <c r="U95" s="62">
        <v>1</v>
      </c>
      <c r="V95" s="62">
        <v>2.548</v>
      </c>
      <c r="W95" s="62">
        <v>1.4172</v>
      </c>
      <c r="X95" s="62">
        <v>1.1383000000000001</v>
      </c>
      <c r="Y95" s="62">
        <v>1.1000000000000001</v>
      </c>
      <c r="Z95" s="62">
        <v>1.6960999999999999</v>
      </c>
      <c r="AA95" s="62">
        <v>2.0318999999999998</v>
      </c>
      <c r="AB95" s="62">
        <v>1.0390999999999999</v>
      </c>
      <c r="AC95" s="62">
        <v>1.0581</v>
      </c>
      <c r="AD95" s="62">
        <v>1.1755</v>
      </c>
      <c r="AE95" s="62">
        <v>1</v>
      </c>
      <c r="AF95" s="62">
        <v>1.4177999999999999</v>
      </c>
      <c r="AG95" s="62">
        <v>1.4515</v>
      </c>
      <c r="AH95" s="62">
        <v>2.2675999999999998</v>
      </c>
      <c r="AI95" s="62">
        <v>1.0894999999999999</v>
      </c>
      <c r="AJ95" s="62">
        <v>1.0818000000000001</v>
      </c>
      <c r="AK95" s="62">
        <v>1.0097</v>
      </c>
      <c r="AL95" s="62">
        <v>1.0337000000000001</v>
      </c>
      <c r="AM95" s="62">
        <v>1</v>
      </c>
      <c r="AN95" s="62">
        <v>1.2372000000000001</v>
      </c>
      <c r="AO95" s="62">
        <v>1.1363000000000001</v>
      </c>
      <c r="AP95" s="69">
        <v>1.0596000000000001</v>
      </c>
      <c r="AQ95" s="63"/>
      <c r="AR95" s="63"/>
      <c r="AS95" s="63"/>
      <c r="AT95" s="63"/>
      <c r="AU95" s="63"/>
      <c r="AV95" s="63"/>
      <c r="AW95" s="63"/>
      <c r="AX95" s="63"/>
      <c r="AY95" s="63"/>
      <c r="AZ95" s="63"/>
      <c r="BA95" s="63"/>
      <c r="BB95" s="63"/>
      <c r="BC95" s="63"/>
      <c r="BD95" s="63"/>
      <c r="BE95" s="63"/>
      <c r="BF95" s="63"/>
      <c r="BG95" s="63"/>
      <c r="BH95" s="63"/>
      <c r="BI95" s="63"/>
      <c r="BJ95" s="63"/>
    </row>
    <row r="96" spans="1:62" x14ac:dyDescent="0.25">
      <c r="A96" s="75" t="s">
        <v>21</v>
      </c>
      <c r="B96" s="65" t="s">
        <v>68</v>
      </c>
      <c r="C96" s="65">
        <v>1</v>
      </c>
      <c r="D96" s="65">
        <v>1</v>
      </c>
      <c r="E96" s="65">
        <v>1.8134999999999999</v>
      </c>
      <c r="F96" s="65">
        <v>1.2969999999999999</v>
      </c>
      <c r="G96" s="65">
        <v>1.1436999999999999</v>
      </c>
      <c r="H96" s="65">
        <v>1.4459</v>
      </c>
      <c r="I96" s="65">
        <v>2.4670000000000001</v>
      </c>
      <c r="J96" s="65">
        <v>1</v>
      </c>
      <c r="K96" s="65">
        <v>1.5536000000000001</v>
      </c>
      <c r="L96" s="65">
        <v>1.0992</v>
      </c>
      <c r="M96" s="65">
        <v>1.2594000000000001</v>
      </c>
      <c r="N96" s="65">
        <v>1</v>
      </c>
      <c r="O96" s="65">
        <v>1.0652999999999999</v>
      </c>
      <c r="P96" s="65">
        <v>1.8560000000000001</v>
      </c>
      <c r="Q96" s="65">
        <v>1</v>
      </c>
      <c r="R96" s="65">
        <v>1.4182999999999999</v>
      </c>
      <c r="S96" s="65">
        <v>1</v>
      </c>
      <c r="T96" s="65">
        <v>1.1125</v>
      </c>
      <c r="U96" s="65">
        <v>2.3210000000000002</v>
      </c>
      <c r="V96" s="65">
        <v>2.1175999999999999</v>
      </c>
      <c r="W96" s="65">
        <v>1.1455</v>
      </c>
      <c r="X96" s="65">
        <v>1.3285</v>
      </c>
      <c r="Y96" s="65">
        <v>1.2932999999999999</v>
      </c>
      <c r="Z96" s="65">
        <v>1.1205000000000001</v>
      </c>
      <c r="AA96" s="65">
        <v>1.3666</v>
      </c>
      <c r="AB96" s="65">
        <v>1.2174</v>
      </c>
      <c r="AC96" s="65">
        <v>1</v>
      </c>
      <c r="AD96" s="65">
        <v>2.0661999999999998</v>
      </c>
      <c r="AE96" s="65">
        <v>1.0364</v>
      </c>
      <c r="AF96" s="65">
        <v>1.7983</v>
      </c>
      <c r="AG96" s="65">
        <v>2.2477999999999998</v>
      </c>
      <c r="AH96" s="65">
        <v>1.014</v>
      </c>
      <c r="AI96" s="65">
        <v>1.3836999999999999</v>
      </c>
      <c r="AJ96" s="65">
        <v>1.0006999999999999</v>
      </c>
      <c r="AK96" s="65">
        <v>1.27</v>
      </c>
      <c r="AL96" s="65">
        <v>1.0241</v>
      </c>
      <c r="AM96" s="65">
        <v>1.0004</v>
      </c>
      <c r="AN96" s="65">
        <v>1</v>
      </c>
      <c r="AO96" s="65">
        <v>2.069</v>
      </c>
      <c r="AP96" s="66">
        <v>2.1636000000000002</v>
      </c>
      <c r="AQ96" s="63"/>
      <c r="AR96" s="63"/>
      <c r="AS96" s="63"/>
      <c r="AT96" s="63"/>
      <c r="AU96" s="63"/>
      <c r="AV96" s="63"/>
      <c r="AW96" s="63"/>
      <c r="AX96" s="63"/>
      <c r="AY96" s="63"/>
      <c r="AZ96" s="63"/>
      <c r="BA96" s="63"/>
      <c r="BB96" s="63"/>
      <c r="BC96" s="63"/>
      <c r="BD96" s="63"/>
      <c r="BE96" s="63"/>
      <c r="BF96" s="63"/>
      <c r="BG96" s="63"/>
      <c r="BH96" s="63"/>
      <c r="BI96" s="63"/>
      <c r="BJ96" s="63"/>
    </row>
    <row r="97" spans="1:62" x14ac:dyDescent="0.25">
      <c r="A97" s="76"/>
      <c r="B97" s="71" t="s">
        <v>69</v>
      </c>
      <c r="C97" s="67">
        <v>1</v>
      </c>
      <c r="D97" s="64">
        <v>1</v>
      </c>
      <c r="E97" s="64">
        <v>1.8388</v>
      </c>
      <c r="F97" s="64">
        <v>1.2969999999999999</v>
      </c>
      <c r="G97" s="64">
        <v>1.1436999999999999</v>
      </c>
      <c r="H97" s="64">
        <v>1.5592999999999999</v>
      </c>
      <c r="I97" s="64">
        <v>2.0405000000000002</v>
      </c>
      <c r="J97" s="64">
        <v>1</v>
      </c>
      <c r="K97" s="64">
        <v>1.4390000000000001</v>
      </c>
      <c r="L97" s="64">
        <v>1.0448</v>
      </c>
      <c r="M97" s="64">
        <v>2.9525000000000001</v>
      </c>
      <c r="N97" s="64">
        <v>1.1634</v>
      </c>
      <c r="O97" s="64">
        <v>1.0652999999999999</v>
      </c>
      <c r="P97" s="64">
        <v>1.1524000000000001</v>
      </c>
      <c r="Q97" s="64">
        <v>1</v>
      </c>
      <c r="R97" s="64">
        <v>1.4893000000000001</v>
      </c>
      <c r="S97" s="64">
        <v>1</v>
      </c>
      <c r="T97" s="64">
        <v>2.1808000000000001</v>
      </c>
      <c r="U97" s="64">
        <v>1.3794999999999999</v>
      </c>
      <c r="V97" s="64">
        <v>2.1175999999999999</v>
      </c>
      <c r="W97" s="64">
        <v>1.0949</v>
      </c>
      <c r="X97" s="64">
        <v>1.0883</v>
      </c>
      <c r="Y97" s="64">
        <v>1.2932999999999999</v>
      </c>
      <c r="Z97" s="64">
        <v>1.0543</v>
      </c>
      <c r="AA97" s="64">
        <v>1.4418</v>
      </c>
      <c r="AB97" s="64">
        <v>2.4281999999999999</v>
      </c>
      <c r="AC97" s="64">
        <v>1</v>
      </c>
      <c r="AD97" s="64">
        <v>1.2553000000000001</v>
      </c>
      <c r="AE97" s="64">
        <v>1.0364</v>
      </c>
      <c r="AF97" s="64">
        <v>1</v>
      </c>
      <c r="AG97" s="64">
        <v>1.0546</v>
      </c>
      <c r="AH97" s="64">
        <v>1.014</v>
      </c>
      <c r="AI97" s="64">
        <v>1.3301000000000001</v>
      </c>
      <c r="AJ97" s="64">
        <v>1.1202000000000001</v>
      </c>
      <c r="AK97" s="64">
        <v>2.5247999999999999</v>
      </c>
      <c r="AL97" s="64">
        <v>1.0241</v>
      </c>
      <c r="AM97" s="64">
        <v>1.0004</v>
      </c>
      <c r="AN97" s="64">
        <v>1</v>
      </c>
      <c r="AO97" s="64">
        <v>2.069</v>
      </c>
      <c r="AP97" s="68">
        <v>1.0521</v>
      </c>
      <c r="AQ97" s="63"/>
      <c r="AR97" s="63"/>
      <c r="AS97" s="63"/>
      <c r="AT97" s="63"/>
      <c r="AU97" s="63"/>
      <c r="AV97" s="63"/>
      <c r="AW97" s="63"/>
      <c r="AX97" s="63"/>
      <c r="AY97" s="63"/>
      <c r="AZ97" s="63"/>
      <c r="BA97" s="63"/>
      <c r="BB97" s="63"/>
      <c r="BC97" s="63"/>
      <c r="BD97" s="63"/>
      <c r="BE97" s="63"/>
      <c r="BF97" s="63"/>
      <c r="BG97" s="63"/>
      <c r="BH97" s="63"/>
      <c r="BI97" s="63"/>
      <c r="BJ97" s="63"/>
    </row>
    <row r="98" spans="1:62" x14ac:dyDescent="0.25">
      <c r="A98" s="76"/>
      <c r="B98" s="71" t="s">
        <v>70</v>
      </c>
      <c r="C98" s="67">
        <v>1</v>
      </c>
      <c r="D98" s="64">
        <v>1</v>
      </c>
      <c r="E98" s="64">
        <v>1.8388</v>
      </c>
      <c r="F98" s="64">
        <v>1.2969999999999999</v>
      </c>
      <c r="G98" s="64">
        <v>1.1436999999999999</v>
      </c>
      <c r="H98" s="64">
        <v>1.5592999999999999</v>
      </c>
      <c r="I98" s="64">
        <v>2.0405000000000002</v>
      </c>
      <c r="J98" s="64">
        <v>1</v>
      </c>
      <c r="K98" s="64">
        <v>2.1686000000000001</v>
      </c>
      <c r="L98" s="64">
        <v>1.0448</v>
      </c>
      <c r="M98" s="64">
        <v>3.1013000000000002</v>
      </c>
      <c r="N98" s="64">
        <v>1.1634</v>
      </c>
      <c r="O98" s="64">
        <v>1.0652999999999999</v>
      </c>
      <c r="P98" s="64">
        <v>1.1524000000000001</v>
      </c>
      <c r="Q98" s="64">
        <v>1</v>
      </c>
      <c r="R98" s="64">
        <v>1.4893000000000001</v>
      </c>
      <c r="S98" s="64">
        <v>1</v>
      </c>
      <c r="T98" s="64">
        <v>2.1808000000000001</v>
      </c>
      <c r="U98" s="64">
        <v>1.3794999999999999</v>
      </c>
      <c r="V98" s="64">
        <v>1.2278</v>
      </c>
      <c r="W98" s="64">
        <v>1.0949</v>
      </c>
      <c r="X98" s="64">
        <v>1.0883</v>
      </c>
      <c r="Y98" s="64">
        <v>1.0975999999999999</v>
      </c>
      <c r="Z98" s="64">
        <v>1.0543</v>
      </c>
      <c r="AA98" s="64">
        <v>1.4418</v>
      </c>
      <c r="AB98" s="64">
        <v>1.2174</v>
      </c>
      <c r="AC98" s="64">
        <v>1</v>
      </c>
      <c r="AD98" s="64">
        <v>2.7486999999999999</v>
      </c>
      <c r="AE98" s="64">
        <v>1.8887</v>
      </c>
      <c r="AF98" s="64">
        <v>1</v>
      </c>
      <c r="AG98" s="64">
        <v>1.0546</v>
      </c>
      <c r="AH98" s="64">
        <v>1.014</v>
      </c>
      <c r="AI98" s="64">
        <v>1.3301000000000001</v>
      </c>
      <c r="AJ98" s="64">
        <v>1.1202000000000001</v>
      </c>
      <c r="AK98" s="64">
        <v>2.6352000000000002</v>
      </c>
      <c r="AL98" s="64">
        <v>1.0241</v>
      </c>
      <c r="AM98" s="64">
        <v>1.0004</v>
      </c>
      <c r="AN98" s="64">
        <v>1</v>
      </c>
      <c r="AO98" s="64">
        <v>1.0826</v>
      </c>
      <c r="AP98" s="68">
        <v>1.0521</v>
      </c>
      <c r="AQ98" s="63"/>
      <c r="AR98" s="63"/>
      <c r="AS98" s="63"/>
      <c r="AT98" s="63"/>
      <c r="AU98" s="63"/>
      <c r="AV98" s="63"/>
      <c r="AW98" s="63"/>
      <c r="AX98" s="63"/>
      <c r="AY98" s="63"/>
      <c r="AZ98" s="63"/>
      <c r="BA98" s="63"/>
      <c r="BB98" s="63"/>
      <c r="BC98" s="63"/>
      <c r="BD98" s="63"/>
      <c r="BE98" s="63"/>
      <c r="BF98" s="63"/>
      <c r="BG98" s="63"/>
      <c r="BH98" s="63"/>
      <c r="BI98" s="63"/>
      <c r="BJ98" s="63"/>
    </row>
    <row r="99" spans="1:62" x14ac:dyDescent="0.25">
      <c r="A99" s="76"/>
      <c r="B99" s="71" t="s">
        <v>71</v>
      </c>
      <c r="C99" s="67">
        <v>1</v>
      </c>
      <c r="D99" s="64">
        <v>1</v>
      </c>
      <c r="E99" s="64">
        <v>1.8388</v>
      </c>
      <c r="F99" s="64">
        <v>1.2969999999999999</v>
      </c>
      <c r="G99" s="64">
        <v>1.1436999999999999</v>
      </c>
      <c r="H99" s="64">
        <v>1.5592999999999999</v>
      </c>
      <c r="I99" s="64">
        <v>2.0405000000000002</v>
      </c>
      <c r="J99" s="64">
        <v>1</v>
      </c>
      <c r="K99" s="64">
        <v>2.1686000000000001</v>
      </c>
      <c r="L99" s="64">
        <v>1.0448</v>
      </c>
      <c r="M99" s="64">
        <v>3.1013000000000002</v>
      </c>
      <c r="N99" s="64">
        <v>1.1634</v>
      </c>
      <c r="O99" s="64">
        <v>1.0652999999999999</v>
      </c>
      <c r="P99" s="64">
        <v>1.1524000000000001</v>
      </c>
      <c r="Q99" s="64">
        <v>1</v>
      </c>
      <c r="R99" s="64">
        <v>1.4893000000000001</v>
      </c>
      <c r="S99" s="64">
        <v>1</v>
      </c>
      <c r="T99" s="64">
        <v>2.1808000000000001</v>
      </c>
      <c r="U99" s="64">
        <v>1.3794999999999999</v>
      </c>
      <c r="V99" s="64">
        <v>1.2278</v>
      </c>
      <c r="W99" s="64">
        <v>1.0949</v>
      </c>
      <c r="X99" s="64">
        <v>1.0883</v>
      </c>
      <c r="Y99" s="64">
        <v>1.0975999999999999</v>
      </c>
      <c r="Z99" s="64">
        <v>1.0543</v>
      </c>
      <c r="AA99" s="64">
        <v>1.4418</v>
      </c>
      <c r="AB99" s="64">
        <v>1.2174</v>
      </c>
      <c r="AC99" s="64">
        <v>1</v>
      </c>
      <c r="AD99" s="64">
        <v>2.7486999999999999</v>
      </c>
      <c r="AE99" s="64">
        <v>1.8887</v>
      </c>
      <c r="AF99" s="64">
        <v>1</v>
      </c>
      <c r="AG99" s="64">
        <v>1.0546</v>
      </c>
      <c r="AH99" s="64">
        <v>1.014</v>
      </c>
      <c r="AI99" s="64">
        <v>1.3301000000000001</v>
      </c>
      <c r="AJ99" s="64">
        <v>1.1202000000000001</v>
      </c>
      <c r="AK99" s="64">
        <v>2.6352000000000002</v>
      </c>
      <c r="AL99" s="64">
        <v>1.0241</v>
      </c>
      <c r="AM99" s="64">
        <v>1.0004</v>
      </c>
      <c r="AN99" s="64">
        <v>1</v>
      </c>
      <c r="AO99" s="64">
        <v>1.0826</v>
      </c>
      <c r="AP99" s="68">
        <v>1.0521</v>
      </c>
      <c r="AQ99" s="63"/>
      <c r="AR99" s="63"/>
      <c r="AS99" s="63"/>
      <c r="AT99" s="63"/>
      <c r="AU99" s="63"/>
      <c r="AV99" s="63"/>
      <c r="AW99" s="63"/>
      <c r="AX99" s="63"/>
      <c r="AY99" s="63"/>
      <c r="AZ99" s="63"/>
      <c r="BA99" s="63"/>
      <c r="BB99" s="63"/>
      <c r="BC99" s="63"/>
      <c r="BD99" s="63"/>
      <c r="BE99" s="63"/>
      <c r="BF99" s="63"/>
      <c r="BG99" s="63"/>
      <c r="BH99" s="63"/>
      <c r="BI99" s="63"/>
      <c r="BJ99" s="63"/>
    </row>
    <row r="100" spans="1:62" x14ac:dyDescent="0.25">
      <c r="A100" s="76"/>
      <c r="B100" s="71" t="s">
        <v>72</v>
      </c>
      <c r="C100" s="67">
        <v>1</v>
      </c>
      <c r="D100" s="64">
        <v>1</v>
      </c>
      <c r="E100" s="64">
        <v>1.8388</v>
      </c>
      <c r="F100" s="64">
        <v>1.2969999999999999</v>
      </c>
      <c r="G100" s="64">
        <v>1.1436999999999999</v>
      </c>
      <c r="H100" s="64">
        <v>1.5592999999999999</v>
      </c>
      <c r="I100" s="64">
        <v>2.0405000000000002</v>
      </c>
      <c r="J100" s="64">
        <v>1</v>
      </c>
      <c r="K100" s="64">
        <v>2.1686000000000001</v>
      </c>
      <c r="L100" s="64">
        <v>1.0448</v>
      </c>
      <c r="M100" s="64">
        <v>3.1013000000000002</v>
      </c>
      <c r="N100" s="64">
        <v>1.1634</v>
      </c>
      <c r="O100" s="64">
        <v>1.0652999999999999</v>
      </c>
      <c r="P100" s="64">
        <v>1.1524000000000001</v>
      </c>
      <c r="Q100" s="64">
        <v>1</v>
      </c>
      <c r="R100" s="64">
        <v>1.4893000000000001</v>
      </c>
      <c r="S100" s="64">
        <v>1</v>
      </c>
      <c r="T100" s="64">
        <v>2.1808000000000001</v>
      </c>
      <c r="U100" s="64">
        <v>1.3794999999999999</v>
      </c>
      <c r="V100" s="64">
        <v>1.2278</v>
      </c>
      <c r="W100" s="64">
        <v>1.0949</v>
      </c>
      <c r="X100" s="64">
        <v>1.0883</v>
      </c>
      <c r="Y100" s="64">
        <v>1.0975999999999999</v>
      </c>
      <c r="Z100" s="64">
        <v>1.0543</v>
      </c>
      <c r="AA100" s="64">
        <v>1.4418</v>
      </c>
      <c r="AB100" s="64">
        <v>1.2174</v>
      </c>
      <c r="AC100" s="64">
        <v>1</v>
      </c>
      <c r="AD100" s="64">
        <v>2.7486999999999999</v>
      </c>
      <c r="AE100" s="64">
        <v>1.8887</v>
      </c>
      <c r="AF100" s="64">
        <v>1</v>
      </c>
      <c r="AG100" s="64">
        <v>1.0546</v>
      </c>
      <c r="AH100" s="64">
        <v>1.014</v>
      </c>
      <c r="AI100" s="64">
        <v>1.3301000000000001</v>
      </c>
      <c r="AJ100" s="64">
        <v>1.1202000000000001</v>
      </c>
      <c r="AK100" s="64">
        <v>2.6352000000000002</v>
      </c>
      <c r="AL100" s="64">
        <v>1.0241</v>
      </c>
      <c r="AM100" s="64">
        <v>1.0004</v>
      </c>
      <c r="AN100" s="64">
        <v>1</v>
      </c>
      <c r="AO100" s="64">
        <v>1.0826</v>
      </c>
      <c r="AP100" s="68">
        <v>1.0521</v>
      </c>
      <c r="AQ100" s="63"/>
      <c r="AR100" s="63"/>
      <c r="AS100" s="63"/>
      <c r="AT100" s="63"/>
      <c r="AU100" s="63"/>
      <c r="AV100" s="63"/>
      <c r="AW100" s="63"/>
      <c r="AX100" s="63"/>
      <c r="AY100" s="63"/>
      <c r="AZ100" s="63"/>
      <c r="BA100" s="63"/>
      <c r="BB100" s="63"/>
      <c r="BC100" s="63"/>
      <c r="BD100" s="63"/>
      <c r="BE100" s="63"/>
      <c r="BF100" s="63"/>
      <c r="BG100" s="63"/>
      <c r="BH100" s="63"/>
      <c r="BI100" s="63"/>
      <c r="BJ100" s="63"/>
    </row>
    <row r="101" spans="1:62" x14ac:dyDescent="0.25">
      <c r="A101" s="77"/>
      <c r="B101" s="71" t="s">
        <v>73</v>
      </c>
      <c r="C101" s="92">
        <v>1</v>
      </c>
      <c r="D101" s="62">
        <v>1</v>
      </c>
      <c r="E101" s="62">
        <v>1.8388</v>
      </c>
      <c r="F101" s="62">
        <v>1.2969999999999999</v>
      </c>
      <c r="G101" s="62">
        <v>1.1436999999999999</v>
      </c>
      <c r="H101" s="62">
        <v>1.5592999999999999</v>
      </c>
      <c r="I101" s="62">
        <v>2.0405000000000002</v>
      </c>
      <c r="J101" s="62">
        <v>1</v>
      </c>
      <c r="K101" s="62">
        <v>2.1686000000000001</v>
      </c>
      <c r="L101" s="62">
        <v>1.0448</v>
      </c>
      <c r="M101" s="62">
        <v>3.1013000000000002</v>
      </c>
      <c r="N101" s="62">
        <v>1.1634</v>
      </c>
      <c r="O101" s="62">
        <v>1.0652999999999999</v>
      </c>
      <c r="P101" s="62">
        <v>1.1524000000000001</v>
      </c>
      <c r="Q101" s="62">
        <v>1</v>
      </c>
      <c r="R101" s="62">
        <v>1.4893000000000001</v>
      </c>
      <c r="S101" s="62">
        <v>1</v>
      </c>
      <c r="T101" s="62">
        <v>2.1808000000000001</v>
      </c>
      <c r="U101" s="62">
        <v>1.3794999999999999</v>
      </c>
      <c r="V101" s="62">
        <v>1.2278</v>
      </c>
      <c r="W101" s="62">
        <v>1.0949</v>
      </c>
      <c r="X101" s="62">
        <v>1.0883</v>
      </c>
      <c r="Y101" s="62">
        <v>1.0975999999999999</v>
      </c>
      <c r="Z101" s="62">
        <v>1.0543</v>
      </c>
      <c r="AA101" s="62">
        <v>1.4418</v>
      </c>
      <c r="AB101" s="62">
        <v>1.2174</v>
      </c>
      <c r="AC101" s="62">
        <v>1</v>
      </c>
      <c r="AD101" s="62">
        <v>2.7486999999999999</v>
      </c>
      <c r="AE101" s="62">
        <v>1.8887</v>
      </c>
      <c r="AF101" s="62">
        <v>1</v>
      </c>
      <c r="AG101" s="62">
        <v>1.0546</v>
      </c>
      <c r="AH101" s="62">
        <v>1.014</v>
      </c>
      <c r="AI101" s="62">
        <v>1.3301000000000001</v>
      </c>
      <c r="AJ101" s="62">
        <v>1.1202000000000001</v>
      </c>
      <c r="AK101" s="62">
        <v>2.6352000000000002</v>
      </c>
      <c r="AL101" s="62">
        <v>1.0241</v>
      </c>
      <c r="AM101" s="62">
        <v>1.0004</v>
      </c>
      <c r="AN101" s="62">
        <v>1</v>
      </c>
      <c r="AO101" s="62">
        <v>1.0826</v>
      </c>
      <c r="AP101" s="69">
        <v>1.0521</v>
      </c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3"/>
      <c r="BH101" s="63"/>
      <c r="BI101" s="63"/>
      <c r="BJ101" s="63"/>
    </row>
  </sheetData>
  <mergeCells count="16">
    <mergeCell ref="A71:A76"/>
    <mergeCell ref="A78:A83"/>
    <mergeCell ref="A84:A89"/>
    <mergeCell ref="A90:A95"/>
    <mergeCell ref="A96:A101"/>
    <mergeCell ref="A65:A70"/>
    <mergeCell ref="A3:A8"/>
    <mergeCell ref="A9:A14"/>
    <mergeCell ref="A15:A20"/>
    <mergeCell ref="A21:A26"/>
    <mergeCell ref="A28:A33"/>
    <mergeCell ref="A34:A39"/>
    <mergeCell ref="A40:A45"/>
    <mergeCell ref="A46:A51"/>
    <mergeCell ref="A53:A58"/>
    <mergeCell ref="A59:A6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workbookViewId="0">
      <selection activeCell="I20" sqref="I20"/>
    </sheetView>
  </sheetViews>
  <sheetFormatPr defaultRowHeight="15" x14ac:dyDescent="0.25"/>
  <sheetData>
    <row r="1" spans="1:14" ht="15.75" thickBot="1" x14ac:dyDescent="0.3">
      <c r="A1" t="s">
        <v>62</v>
      </c>
    </row>
    <row r="2" spans="1:14" ht="22.5" x14ac:dyDescent="0.25">
      <c r="A2" s="52" t="s">
        <v>0</v>
      </c>
      <c r="B2" s="52" t="s">
        <v>1</v>
      </c>
      <c r="C2" s="52" t="s">
        <v>13</v>
      </c>
      <c r="D2" s="52" t="s">
        <v>2</v>
      </c>
      <c r="E2" s="52" t="s">
        <v>3</v>
      </c>
      <c r="F2" s="52" t="s">
        <v>4</v>
      </c>
      <c r="G2" s="52" t="s">
        <v>5</v>
      </c>
      <c r="H2" s="15" t="s">
        <v>14</v>
      </c>
      <c r="I2" s="52" t="s">
        <v>16</v>
      </c>
      <c r="J2" s="52" t="s">
        <v>57</v>
      </c>
      <c r="K2" s="52" t="s">
        <v>11</v>
      </c>
      <c r="L2" s="52" t="s">
        <v>12</v>
      </c>
      <c r="M2" s="54" t="s">
        <v>42</v>
      </c>
      <c r="N2" s="54" t="s">
        <v>43</v>
      </c>
    </row>
    <row r="3" spans="1:14" ht="15.75" thickBot="1" x14ac:dyDescent="0.3">
      <c r="A3" s="53"/>
      <c r="B3" s="53"/>
      <c r="C3" s="53"/>
      <c r="D3" s="53"/>
      <c r="E3" s="53"/>
      <c r="F3" s="53"/>
      <c r="G3" s="53"/>
      <c r="H3" s="16" t="s">
        <v>15</v>
      </c>
      <c r="I3" s="53"/>
      <c r="J3" s="53"/>
      <c r="K3" s="53"/>
      <c r="L3" s="53"/>
      <c r="M3" s="55"/>
      <c r="N3" s="55"/>
    </row>
    <row r="4" spans="1:14" ht="15.75" thickBot="1" x14ac:dyDescent="0.3">
      <c r="A4" s="49" t="s">
        <v>6</v>
      </c>
      <c r="B4" s="2" t="s">
        <v>6</v>
      </c>
      <c r="C4" s="2">
        <f>E4-D4</f>
        <v>17</v>
      </c>
      <c r="D4" s="2">
        <v>23</v>
      </c>
      <c r="E4" s="2">
        <v>40</v>
      </c>
      <c r="F4" s="9">
        <v>4</v>
      </c>
      <c r="G4" s="2">
        <v>4</v>
      </c>
      <c r="H4" s="2">
        <v>0</v>
      </c>
      <c r="I4" s="30">
        <v>15.193</v>
      </c>
      <c r="J4" s="8">
        <v>1.4684999999999999</v>
      </c>
      <c r="K4" s="21">
        <f>J4*45/E4</f>
        <v>1.6520625</v>
      </c>
      <c r="L4" s="43">
        <f>(E4*K4+E5*K5+E6*K6+E7*K7)/160</f>
        <v>1.6385062500000001</v>
      </c>
      <c r="M4" s="34">
        <f>0.3*I4+20*J4</f>
        <v>33.927899999999994</v>
      </c>
      <c r="N4" s="46">
        <f>SUM(M4:M7)</f>
        <v>136.29410000000001</v>
      </c>
    </row>
    <row r="5" spans="1:14" ht="15.75" thickBot="1" x14ac:dyDescent="0.3">
      <c r="A5" s="50"/>
      <c r="B5" s="2" t="s">
        <v>7</v>
      </c>
      <c r="C5" s="2">
        <f t="shared" ref="C5:C19" si="0">E5-D5</f>
        <v>19</v>
      </c>
      <c r="D5" s="2">
        <v>21</v>
      </c>
      <c r="E5" s="2">
        <v>40</v>
      </c>
      <c r="F5" s="9">
        <v>4</v>
      </c>
      <c r="G5" s="2">
        <v>4</v>
      </c>
      <c r="H5" s="2">
        <v>0</v>
      </c>
      <c r="I5" s="21">
        <v>16.911000000000001</v>
      </c>
      <c r="J5" s="8">
        <v>1.4057999999999999</v>
      </c>
      <c r="K5" s="21">
        <f t="shared" ref="K5:K19" si="1">J5*45/E5</f>
        <v>1.5815249999999998</v>
      </c>
      <c r="L5" s="44"/>
      <c r="M5" s="34">
        <f>0.3*I5+20*J5</f>
        <v>33.189300000000003</v>
      </c>
      <c r="N5" s="47"/>
    </row>
    <row r="6" spans="1:14" ht="15.75" thickBot="1" x14ac:dyDescent="0.3">
      <c r="A6" s="50"/>
      <c r="B6" s="2" t="s">
        <v>8</v>
      </c>
      <c r="C6" s="2">
        <f t="shared" si="0"/>
        <v>21</v>
      </c>
      <c r="D6" s="2">
        <v>19</v>
      </c>
      <c r="E6" s="2">
        <v>40</v>
      </c>
      <c r="F6" s="9">
        <v>4</v>
      </c>
      <c r="G6" s="2">
        <v>4</v>
      </c>
      <c r="H6" s="2">
        <v>0</v>
      </c>
      <c r="I6" s="21">
        <v>17.864000000000001</v>
      </c>
      <c r="J6" s="8">
        <v>1.5396000000000001</v>
      </c>
      <c r="K6" s="21">
        <f t="shared" si="1"/>
        <v>1.7320500000000003</v>
      </c>
      <c r="L6" s="44"/>
      <c r="M6" s="34">
        <f t="shared" ref="M6:M18" si="2">0.3*I6+20*J6</f>
        <v>36.151200000000003</v>
      </c>
      <c r="N6" s="47"/>
    </row>
    <row r="7" spans="1:14" ht="15.75" thickBot="1" x14ac:dyDescent="0.3">
      <c r="A7" s="51"/>
      <c r="B7" s="2" t="s">
        <v>9</v>
      </c>
      <c r="C7" s="2">
        <f t="shared" si="0"/>
        <v>18</v>
      </c>
      <c r="D7" s="2">
        <v>22</v>
      </c>
      <c r="E7" s="2">
        <v>40</v>
      </c>
      <c r="F7" s="9">
        <v>4</v>
      </c>
      <c r="G7" s="2">
        <v>4</v>
      </c>
      <c r="H7" s="2">
        <v>0</v>
      </c>
      <c r="I7" s="31">
        <v>15.959</v>
      </c>
      <c r="J7" s="8">
        <v>1.4118999999999999</v>
      </c>
      <c r="K7" s="21">
        <f t="shared" si="1"/>
        <v>1.5883875000000001</v>
      </c>
      <c r="L7" s="45"/>
      <c r="M7" s="34">
        <f t="shared" si="2"/>
        <v>33.025700000000001</v>
      </c>
      <c r="N7" s="48"/>
    </row>
    <row r="8" spans="1:14" ht="15.75" thickBot="1" x14ac:dyDescent="0.3">
      <c r="A8" s="49" t="s">
        <v>7</v>
      </c>
      <c r="B8" s="2" t="s">
        <v>6</v>
      </c>
      <c r="C8" s="2">
        <f t="shared" si="0"/>
        <v>13</v>
      </c>
      <c r="D8" s="2">
        <v>7</v>
      </c>
      <c r="E8" s="2">
        <v>20</v>
      </c>
      <c r="F8" s="9">
        <v>4</v>
      </c>
      <c r="G8" s="2">
        <v>3</v>
      </c>
      <c r="H8" s="2">
        <v>-1</v>
      </c>
      <c r="I8" s="21">
        <v>9.4674999999999994</v>
      </c>
      <c r="J8" s="8">
        <v>0.68689999999999996</v>
      </c>
      <c r="K8" s="21">
        <f t="shared" si="1"/>
        <v>1.545525</v>
      </c>
      <c r="L8" s="43">
        <f t="shared" ref="L8" si="3">(E8*K8+E9*K9+E10*K10+E11*K11)/160</f>
        <v>1.6131093749999998</v>
      </c>
      <c r="M8" s="34">
        <f t="shared" si="2"/>
        <v>16.578250000000001</v>
      </c>
      <c r="N8" s="46">
        <f t="shared" ref="N8" si="4">SUM(M8:M11)</f>
        <v>132.72215</v>
      </c>
    </row>
    <row r="9" spans="1:14" ht="15.75" thickBot="1" x14ac:dyDescent="0.3">
      <c r="A9" s="50"/>
      <c r="B9" s="2" t="s">
        <v>7</v>
      </c>
      <c r="C9" s="2">
        <f t="shared" si="0"/>
        <v>31</v>
      </c>
      <c r="D9" s="2">
        <v>29</v>
      </c>
      <c r="E9" s="2">
        <v>60</v>
      </c>
      <c r="F9" s="9">
        <v>4</v>
      </c>
      <c r="G9" s="2">
        <v>5</v>
      </c>
      <c r="H9" s="2">
        <v>1</v>
      </c>
      <c r="I9" s="21">
        <v>21.85</v>
      </c>
      <c r="J9" s="8">
        <v>1.9524999999999999</v>
      </c>
      <c r="K9" s="21">
        <f t="shared" si="1"/>
        <v>1.464375</v>
      </c>
      <c r="L9" s="44"/>
      <c r="M9" s="34">
        <f t="shared" si="2"/>
        <v>45.604999999999997</v>
      </c>
      <c r="N9" s="47"/>
    </row>
    <row r="10" spans="1:14" ht="15.75" thickBot="1" x14ac:dyDescent="0.3">
      <c r="A10" s="50"/>
      <c r="B10" s="2" t="s">
        <v>8</v>
      </c>
      <c r="C10" s="2">
        <f t="shared" si="0"/>
        <v>32</v>
      </c>
      <c r="D10" s="2">
        <v>18</v>
      </c>
      <c r="E10" s="2">
        <v>50</v>
      </c>
      <c r="F10" s="9">
        <v>4</v>
      </c>
      <c r="G10" s="2">
        <v>4</v>
      </c>
      <c r="H10" s="2">
        <v>0</v>
      </c>
      <c r="I10" s="21">
        <v>16.2</v>
      </c>
      <c r="J10" s="8">
        <v>2.0676000000000001</v>
      </c>
      <c r="K10" s="21">
        <f t="shared" si="1"/>
        <v>1.86084</v>
      </c>
      <c r="L10" s="44"/>
      <c r="M10" s="34">
        <f t="shared" si="2"/>
        <v>46.212000000000003</v>
      </c>
      <c r="N10" s="47"/>
    </row>
    <row r="11" spans="1:14" ht="15.75" thickBot="1" x14ac:dyDescent="0.3">
      <c r="A11" s="51"/>
      <c r="B11" s="2" t="s">
        <v>9</v>
      </c>
      <c r="C11" s="2">
        <f t="shared" si="0"/>
        <v>12</v>
      </c>
      <c r="D11" s="2">
        <v>18</v>
      </c>
      <c r="E11" s="2">
        <v>30</v>
      </c>
      <c r="F11" s="9">
        <v>4</v>
      </c>
      <c r="G11" s="2">
        <v>4</v>
      </c>
      <c r="H11" s="2">
        <v>0</v>
      </c>
      <c r="I11" s="30">
        <v>12.523</v>
      </c>
      <c r="J11" s="8">
        <v>1.0285</v>
      </c>
      <c r="K11" s="21">
        <f t="shared" si="1"/>
        <v>1.5427500000000001</v>
      </c>
      <c r="L11" s="45"/>
      <c r="M11" s="34">
        <f t="shared" si="2"/>
        <v>24.326900000000002</v>
      </c>
      <c r="N11" s="48"/>
    </row>
    <row r="12" spans="1:14" ht="15.75" thickBot="1" x14ac:dyDescent="0.3">
      <c r="A12" s="49" t="s">
        <v>8</v>
      </c>
      <c r="B12" s="2" t="s">
        <v>6</v>
      </c>
      <c r="C12" s="2">
        <f t="shared" si="0"/>
        <v>24</v>
      </c>
      <c r="D12" s="2">
        <v>21</v>
      </c>
      <c r="E12" s="2">
        <v>45</v>
      </c>
      <c r="F12" s="9">
        <v>3</v>
      </c>
      <c r="G12" s="2">
        <v>4</v>
      </c>
      <c r="H12" s="2">
        <v>1</v>
      </c>
      <c r="I12" s="21">
        <v>17.901</v>
      </c>
      <c r="J12" s="8">
        <v>1.7509999999999999</v>
      </c>
      <c r="K12" s="21">
        <f t="shared" si="1"/>
        <v>1.7510000000000001</v>
      </c>
      <c r="L12" s="43">
        <f t="shared" ref="L12" si="5">(E12*K12+E13*K13+E14*K14+E15*K15)/160</f>
        <v>1.6818187500000001</v>
      </c>
      <c r="M12" s="21">
        <f t="shared" si="2"/>
        <v>40.390299999999996</v>
      </c>
      <c r="N12" s="46">
        <f t="shared" ref="N12" si="6">SUM(M12:M15)</f>
        <v>140.61670000000001</v>
      </c>
    </row>
    <row r="13" spans="1:14" ht="15.75" thickBot="1" x14ac:dyDescent="0.3">
      <c r="A13" s="50"/>
      <c r="B13" s="2" t="s">
        <v>7</v>
      </c>
      <c r="C13" s="2">
        <f t="shared" si="0"/>
        <v>11</v>
      </c>
      <c r="D13" s="2">
        <v>14</v>
      </c>
      <c r="E13" s="2">
        <v>25</v>
      </c>
      <c r="F13" s="9">
        <v>5</v>
      </c>
      <c r="G13" s="2">
        <v>3</v>
      </c>
      <c r="H13" s="2">
        <v>-2</v>
      </c>
      <c r="I13" s="21">
        <v>13.733000000000001</v>
      </c>
      <c r="J13" s="8">
        <v>0.98619999999999997</v>
      </c>
      <c r="K13" s="21">
        <f t="shared" si="1"/>
        <v>1.7751599999999998</v>
      </c>
      <c r="L13" s="44"/>
      <c r="M13" s="21">
        <f t="shared" si="2"/>
        <v>23.843900000000001</v>
      </c>
      <c r="N13" s="47"/>
    </row>
    <row r="14" spans="1:14" ht="15.75" thickBot="1" x14ac:dyDescent="0.3">
      <c r="A14" s="50"/>
      <c r="B14" s="2" t="s">
        <v>8</v>
      </c>
      <c r="C14" s="2">
        <f t="shared" si="0"/>
        <v>31</v>
      </c>
      <c r="D14" s="2">
        <v>29</v>
      </c>
      <c r="E14" s="2">
        <v>60</v>
      </c>
      <c r="F14" s="9">
        <v>4</v>
      </c>
      <c r="G14" s="2">
        <v>5</v>
      </c>
      <c r="H14" s="2">
        <v>1</v>
      </c>
      <c r="I14" s="21">
        <v>24.792000000000002</v>
      </c>
      <c r="J14" s="8">
        <v>2.2259000000000002</v>
      </c>
      <c r="K14" s="21">
        <f t="shared" si="1"/>
        <v>1.6694250000000002</v>
      </c>
      <c r="L14" s="44"/>
      <c r="M14" s="34">
        <f t="shared" si="2"/>
        <v>51.955600000000004</v>
      </c>
      <c r="N14" s="47"/>
    </row>
    <row r="15" spans="1:14" ht="15.75" thickBot="1" x14ac:dyDescent="0.3">
      <c r="A15" s="51"/>
      <c r="B15" s="2" t="s">
        <v>9</v>
      </c>
      <c r="C15" s="2">
        <f t="shared" si="0"/>
        <v>16</v>
      </c>
      <c r="D15" s="2">
        <v>14</v>
      </c>
      <c r="E15" s="2">
        <v>30</v>
      </c>
      <c r="F15" s="9">
        <v>4</v>
      </c>
      <c r="G15" s="2">
        <v>4</v>
      </c>
      <c r="H15" s="2">
        <v>0</v>
      </c>
      <c r="I15" s="31">
        <v>13.643000000000001</v>
      </c>
      <c r="J15" s="8">
        <v>1.0166999999999999</v>
      </c>
      <c r="K15" s="21">
        <f t="shared" si="1"/>
        <v>1.52505</v>
      </c>
      <c r="L15" s="45"/>
      <c r="M15" s="34">
        <f t="shared" si="2"/>
        <v>24.4269</v>
      </c>
      <c r="N15" s="48"/>
    </row>
    <row r="16" spans="1:14" ht="15.75" thickBot="1" x14ac:dyDescent="0.3">
      <c r="A16" s="49" t="s">
        <v>9</v>
      </c>
      <c r="B16" s="2" t="s">
        <v>6</v>
      </c>
      <c r="C16" s="2">
        <f t="shared" si="0"/>
        <v>17</v>
      </c>
      <c r="D16" s="2">
        <v>23</v>
      </c>
      <c r="E16" s="2">
        <v>40</v>
      </c>
      <c r="F16" s="9">
        <v>4</v>
      </c>
      <c r="G16" s="2">
        <v>4</v>
      </c>
      <c r="H16" s="2">
        <v>0</v>
      </c>
      <c r="I16" s="30">
        <v>15.385999999999999</v>
      </c>
      <c r="J16" s="8">
        <v>1.3844000000000001</v>
      </c>
      <c r="K16" s="21">
        <f t="shared" si="1"/>
        <v>1.55745</v>
      </c>
      <c r="L16" s="43">
        <f t="shared" ref="L16" si="7">(E16*K16+E17*K17+E18*K18+E19*K19)/160</f>
        <v>1.5812437500000001</v>
      </c>
      <c r="M16" s="34">
        <f t="shared" si="2"/>
        <v>32.303800000000003</v>
      </c>
      <c r="N16" s="46">
        <f t="shared" ref="N16" si="8">SUM(M16:M19)</f>
        <v>131.4982</v>
      </c>
    </row>
    <row r="17" spans="1:14" ht="15.75" thickBot="1" x14ac:dyDescent="0.3">
      <c r="A17" s="50"/>
      <c r="B17" s="2" t="s">
        <v>7</v>
      </c>
      <c r="C17" s="2">
        <f t="shared" si="0"/>
        <v>22</v>
      </c>
      <c r="D17" s="2">
        <v>18</v>
      </c>
      <c r="E17" s="2">
        <v>40</v>
      </c>
      <c r="F17" s="9">
        <v>3</v>
      </c>
      <c r="G17" s="2">
        <v>4</v>
      </c>
      <c r="H17" s="2">
        <v>1</v>
      </c>
      <c r="I17" s="21">
        <v>15.451000000000001</v>
      </c>
      <c r="J17" s="8">
        <v>1.4789000000000001</v>
      </c>
      <c r="K17" s="21">
        <f t="shared" si="1"/>
        <v>1.6637625</v>
      </c>
      <c r="L17" s="44"/>
      <c r="M17" s="21">
        <f t="shared" si="2"/>
        <v>34.213300000000004</v>
      </c>
      <c r="N17" s="47"/>
    </row>
    <row r="18" spans="1:14" ht="15.75" thickBot="1" x14ac:dyDescent="0.3">
      <c r="A18" s="50"/>
      <c r="B18" s="2" t="s">
        <v>8</v>
      </c>
      <c r="C18" s="2">
        <f t="shared" si="0"/>
        <v>17</v>
      </c>
      <c r="D18" s="2">
        <v>23</v>
      </c>
      <c r="E18" s="2">
        <v>40</v>
      </c>
      <c r="F18" s="9">
        <v>5</v>
      </c>
      <c r="G18" s="2">
        <v>4</v>
      </c>
      <c r="H18" s="2">
        <v>-1</v>
      </c>
      <c r="I18" s="30">
        <v>14.021000000000001</v>
      </c>
      <c r="J18" s="8">
        <v>1.2615000000000001</v>
      </c>
      <c r="K18" s="21">
        <f t="shared" si="1"/>
        <v>1.4191875</v>
      </c>
      <c r="L18" s="44"/>
      <c r="M18" s="21">
        <f t="shared" si="2"/>
        <v>29.436299999999999</v>
      </c>
      <c r="N18" s="47"/>
    </row>
    <row r="19" spans="1:14" ht="15.75" thickBot="1" x14ac:dyDescent="0.3">
      <c r="A19" s="51"/>
      <c r="B19" s="2" t="s">
        <v>9</v>
      </c>
      <c r="C19" s="2">
        <f t="shared" si="0"/>
        <v>18</v>
      </c>
      <c r="D19" s="2">
        <v>22</v>
      </c>
      <c r="E19" s="2">
        <v>40</v>
      </c>
      <c r="F19" s="9">
        <v>4</v>
      </c>
      <c r="G19" s="2">
        <v>4</v>
      </c>
      <c r="H19" s="2">
        <v>0</v>
      </c>
      <c r="I19" s="21">
        <v>18.655999999999999</v>
      </c>
      <c r="J19" s="8">
        <v>1.4974000000000001</v>
      </c>
      <c r="K19" s="21">
        <f t="shared" si="1"/>
        <v>1.6845750000000002</v>
      </c>
      <c r="L19" s="45"/>
      <c r="M19" s="21">
        <f>0.3*I19+20*J19</f>
        <v>35.544800000000002</v>
      </c>
      <c r="N19" s="48"/>
    </row>
    <row r="20" spans="1:14" ht="15.75" thickBot="1" x14ac:dyDescent="0.3">
      <c r="A20" s="56" t="s">
        <v>10</v>
      </c>
      <c r="B20" s="57"/>
      <c r="C20" s="14">
        <f>SUM(C4:C19)</f>
        <v>319</v>
      </c>
      <c r="D20" s="14">
        <f>SUM(D4:D19)</f>
        <v>321</v>
      </c>
      <c r="E20" s="14">
        <f>SUM(E4:E19)</f>
        <v>640</v>
      </c>
      <c r="F20" s="14">
        <f t="shared" ref="F20:H20" si="9">SUM(F4:F19)</f>
        <v>64</v>
      </c>
      <c r="G20" s="14">
        <f t="shared" si="9"/>
        <v>64</v>
      </c>
      <c r="H20" s="14">
        <f t="shared" si="9"/>
        <v>0</v>
      </c>
      <c r="I20" s="21">
        <f>SUM(I4:I19)</f>
        <v>259.5505</v>
      </c>
      <c r="J20" s="21">
        <f>SUM(J4:J19)</f>
        <v>23.1633</v>
      </c>
      <c r="K20" s="14"/>
      <c r="L20" s="21">
        <f>AVERAGE(L4:L19)</f>
        <v>1.6286695312499999</v>
      </c>
      <c r="M20" s="21">
        <f>SUM(M5:M19)</f>
        <v>507.20325000000008</v>
      </c>
      <c r="N20" s="21">
        <f>SUM(N4:N19)</f>
        <v>541.13115000000005</v>
      </c>
    </row>
  </sheetData>
  <mergeCells count="26">
    <mergeCell ref="L2:L3"/>
    <mergeCell ref="M2:M3"/>
    <mergeCell ref="N2:N3"/>
    <mergeCell ref="A20:B20"/>
    <mergeCell ref="A12:A15"/>
    <mergeCell ref="L12:L15"/>
    <mergeCell ref="N12:N15"/>
    <mergeCell ref="A16:A19"/>
    <mergeCell ref="L16:L19"/>
    <mergeCell ref="N16:N19"/>
    <mergeCell ref="F2:F3"/>
    <mergeCell ref="G2:G3"/>
    <mergeCell ref="I2:I3"/>
    <mergeCell ref="J2:J3"/>
    <mergeCell ref="K2:K3"/>
    <mergeCell ref="A2:A3"/>
    <mergeCell ref="B2:B3"/>
    <mergeCell ref="C2:C3"/>
    <mergeCell ref="D2:D3"/>
    <mergeCell ref="E2:E3"/>
    <mergeCell ref="A4:A7"/>
    <mergeCell ref="L4:L7"/>
    <mergeCell ref="N4:N7"/>
    <mergeCell ref="A8:A11"/>
    <mergeCell ref="L8:L11"/>
    <mergeCell ref="N8:N1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="111" workbookViewId="0">
      <selection activeCell="M5" sqref="M5"/>
    </sheetView>
  </sheetViews>
  <sheetFormatPr defaultRowHeight="15" x14ac:dyDescent="0.25"/>
  <sheetData>
    <row r="1" spans="1:14" ht="15.75" thickBot="1" x14ac:dyDescent="0.3">
      <c r="A1" t="s">
        <v>62</v>
      </c>
    </row>
    <row r="2" spans="1:14" ht="22.5" x14ac:dyDescent="0.25">
      <c r="A2" s="52" t="s">
        <v>0</v>
      </c>
      <c r="B2" s="52" t="s">
        <v>1</v>
      </c>
      <c r="C2" s="52" t="s">
        <v>13</v>
      </c>
      <c r="D2" s="52" t="s">
        <v>2</v>
      </c>
      <c r="E2" s="52" t="s">
        <v>3</v>
      </c>
      <c r="F2" s="52" t="s">
        <v>4</v>
      </c>
      <c r="G2" s="52" t="s">
        <v>5</v>
      </c>
      <c r="H2" s="15" t="s">
        <v>14</v>
      </c>
      <c r="I2" s="52" t="s">
        <v>16</v>
      </c>
      <c r="J2" s="52" t="s">
        <v>57</v>
      </c>
      <c r="K2" s="52" t="s">
        <v>11</v>
      </c>
      <c r="L2" s="52" t="s">
        <v>12</v>
      </c>
      <c r="M2" s="54" t="s">
        <v>42</v>
      </c>
      <c r="N2" s="54" t="s">
        <v>43</v>
      </c>
    </row>
    <row r="3" spans="1:14" ht="15.75" thickBot="1" x14ac:dyDescent="0.3">
      <c r="A3" s="53"/>
      <c r="B3" s="53"/>
      <c r="C3" s="53"/>
      <c r="D3" s="53"/>
      <c r="E3" s="53"/>
      <c r="F3" s="53"/>
      <c r="G3" s="53"/>
      <c r="H3" s="16" t="s">
        <v>15</v>
      </c>
      <c r="I3" s="53"/>
      <c r="J3" s="53"/>
      <c r="K3" s="53"/>
      <c r="L3" s="53"/>
      <c r="M3" s="55"/>
      <c r="N3" s="55"/>
    </row>
    <row r="4" spans="1:14" ht="15.75" thickBot="1" x14ac:dyDescent="0.3">
      <c r="A4" s="49" t="s">
        <v>6</v>
      </c>
      <c r="B4" s="2" t="s">
        <v>6</v>
      </c>
      <c r="C4" s="2">
        <f>E4-D4</f>
        <v>17</v>
      </c>
      <c r="D4" s="2">
        <v>23</v>
      </c>
      <c r="E4" s="2">
        <v>40</v>
      </c>
      <c r="F4" s="9">
        <v>4</v>
      </c>
      <c r="G4" s="2">
        <v>4</v>
      </c>
      <c r="H4" s="2">
        <v>0</v>
      </c>
      <c r="I4" s="30">
        <v>18.942</v>
      </c>
      <c r="J4" s="8">
        <v>1.4023000000000001</v>
      </c>
      <c r="K4" s="21">
        <f>J4*45/E4</f>
        <v>1.5775875000000001</v>
      </c>
      <c r="L4" s="43">
        <f>(E4*K4+E5*K5+E6*K6+E7*K7)/160</f>
        <v>1.6165406250000001</v>
      </c>
      <c r="M4" s="21">
        <f>0.3*I4+20*J4</f>
        <v>33.7286</v>
      </c>
      <c r="N4" s="46">
        <f>SUM(M4:M7)</f>
        <v>135.357</v>
      </c>
    </row>
    <row r="5" spans="1:14" ht="15.75" thickBot="1" x14ac:dyDescent="0.3">
      <c r="A5" s="50"/>
      <c r="B5" s="2" t="s">
        <v>7</v>
      </c>
      <c r="C5" s="2">
        <f t="shared" ref="C5:C19" si="0">E5-D5</f>
        <v>19</v>
      </c>
      <c r="D5" s="2">
        <v>21</v>
      </c>
      <c r="E5" s="2">
        <v>40</v>
      </c>
      <c r="F5" s="9">
        <v>4</v>
      </c>
      <c r="G5" s="2">
        <v>4</v>
      </c>
      <c r="H5" s="2">
        <v>0</v>
      </c>
      <c r="I5" s="30">
        <v>16.460999999999999</v>
      </c>
      <c r="J5" s="8">
        <v>1.3923000000000001</v>
      </c>
      <c r="K5" s="21">
        <f t="shared" ref="K5:K19" si="1">J5*45/E5</f>
        <v>1.5663374999999999</v>
      </c>
      <c r="L5" s="44"/>
      <c r="M5" s="35">
        <f t="shared" ref="M5:M18" si="2">0.3*I5+20*J5</f>
        <v>32.784300000000002</v>
      </c>
      <c r="N5" s="47"/>
    </row>
    <row r="6" spans="1:14" ht="15.75" thickBot="1" x14ac:dyDescent="0.3">
      <c r="A6" s="50"/>
      <c r="B6" s="2" t="s">
        <v>8</v>
      </c>
      <c r="C6" s="2">
        <f t="shared" si="0"/>
        <v>21</v>
      </c>
      <c r="D6" s="2">
        <v>19</v>
      </c>
      <c r="E6" s="2">
        <v>40</v>
      </c>
      <c r="F6" s="9">
        <v>4</v>
      </c>
      <c r="G6" s="2">
        <v>4</v>
      </c>
      <c r="H6" s="2">
        <v>0</v>
      </c>
      <c r="I6" s="21">
        <v>16.648</v>
      </c>
      <c r="J6" s="8">
        <v>1.5411999999999999</v>
      </c>
      <c r="K6" s="21">
        <f t="shared" si="1"/>
        <v>1.7338499999999999</v>
      </c>
      <c r="L6" s="44"/>
      <c r="M6" s="21">
        <f t="shared" si="2"/>
        <v>35.818399999999997</v>
      </c>
      <c r="N6" s="47"/>
    </row>
    <row r="7" spans="1:14" ht="15.75" thickBot="1" x14ac:dyDescent="0.3">
      <c r="A7" s="51"/>
      <c r="B7" s="2" t="s">
        <v>9</v>
      </c>
      <c r="C7" s="2">
        <f t="shared" si="0"/>
        <v>18</v>
      </c>
      <c r="D7" s="2">
        <v>22</v>
      </c>
      <c r="E7" s="2">
        <v>40</v>
      </c>
      <c r="F7" s="9">
        <v>4</v>
      </c>
      <c r="G7" s="2">
        <v>4</v>
      </c>
      <c r="H7" s="2">
        <v>0</v>
      </c>
      <c r="I7" s="33">
        <v>15.959</v>
      </c>
      <c r="J7" s="8">
        <v>1.4118999999999999</v>
      </c>
      <c r="K7" s="21">
        <f t="shared" si="1"/>
        <v>1.5883875000000001</v>
      </c>
      <c r="L7" s="45"/>
      <c r="M7" s="21">
        <f t="shared" si="2"/>
        <v>33.025700000000001</v>
      </c>
      <c r="N7" s="48"/>
    </row>
    <row r="8" spans="1:14" ht="15.75" thickBot="1" x14ac:dyDescent="0.3">
      <c r="A8" s="49" t="s">
        <v>7</v>
      </c>
      <c r="B8" s="2" t="s">
        <v>6</v>
      </c>
      <c r="C8" s="2">
        <f t="shared" si="0"/>
        <v>13</v>
      </c>
      <c r="D8" s="2">
        <v>7</v>
      </c>
      <c r="E8" s="2">
        <v>20</v>
      </c>
      <c r="F8" s="9">
        <v>4</v>
      </c>
      <c r="G8" s="2">
        <v>4</v>
      </c>
      <c r="H8" s="2">
        <v>0</v>
      </c>
      <c r="I8" s="30">
        <v>9.9505999999999997</v>
      </c>
      <c r="J8" s="8">
        <v>0.58289999999999997</v>
      </c>
      <c r="K8" s="21">
        <f t="shared" si="1"/>
        <v>1.3115250000000001</v>
      </c>
      <c r="L8" s="43">
        <f t="shared" ref="L8" si="3">(E8*K8+E9*K9+E10*K10+E11*K11)/160</f>
        <v>1.6657593749999997</v>
      </c>
      <c r="M8" s="34">
        <f t="shared" si="2"/>
        <v>14.643179999999999</v>
      </c>
      <c r="N8" s="46">
        <f t="shared" ref="N8" si="4">SUM(M8:M11)</f>
        <v>138.23257999999998</v>
      </c>
    </row>
    <row r="9" spans="1:14" ht="15.75" thickBot="1" x14ac:dyDescent="0.3">
      <c r="A9" s="50"/>
      <c r="B9" s="2" t="s">
        <v>7</v>
      </c>
      <c r="C9" s="2">
        <f t="shared" si="0"/>
        <v>31</v>
      </c>
      <c r="D9" s="2">
        <v>29</v>
      </c>
      <c r="E9" s="2">
        <v>60</v>
      </c>
      <c r="F9" s="9">
        <v>4</v>
      </c>
      <c r="G9" s="2">
        <v>4</v>
      </c>
      <c r="H9" s="2">
        <v>0</v>
      </c>
      <c r="I9" s="21">
        <v>23.559000000000001</v>
      </c>
      <c r="J9" s="8">
        <v>2.3096999999999999</v>
      </c>
      <c r="K9" s="21">
        <f t="shared" si="1"/>
        <v>1.732275</v>
      </c>
      <c r="L9" s="44"/>
      <c r="M9" s="34">
        <f t="shared" si="2"/>
        <v>53.261699999999998</v>
      </c>
      <c r="N9" s="47"/>
    </row>
    <row r="10" spans="1:14" ht="15.75" thickBot="1" x14ac:dyDescent="0.3">
      <c r="A10" s="50"/>
      <c r="B10" s="2" t="s">
        <v>8</v>
      </c>
      <c r="C10" s="2">
        <f t="shared" si="0"/>
        <v>32</v>
      </c>
      <c r="D10" s="2">
        <v>18</v>
      </c>
      <c r="E10" s="2">
        <v>50</v>
      </c>
      <c r="F10" s="9">
        <v>4</v>
      </c>
      <c r="G10" s="2">
        <v>4</v>
      </c>
      <c r="H10" s="2">
        <v>0</v>
      </c>
      <c r="I10" s="33">
        <v>19.896000000000001</v>
      </c>
      <c r="J10" s="8">
        <v>2.0015999999999998</v>
      </c>
      <c r="K10" s="21">
        <f t="shared" si="1"/>
        <v>1.8014399999999997</v>
      </c>
      <c r="L10" s="44"/>
      <c r="M10" s="34">
        <f t="shared" si="2"/>
        <v>46.000799999999998</v>
      </c>
      <c r="N10" s="47"/>
    </row>
    <row r="11" spans="1:14" ht="15.75" thickBot="1" x14ac:dyDescent="0.3">
      <c r="A11" s="51"/>
      <c r="B11" s="2" t="s">
        <v>9</v>
      </c>
      <c r="C11" s="2">
        <f t="shared" si="0"/>
        <v>12</v>
      </c>
      <c r="D11" s="2">
        <v>18</v>
      </c>
      <c r="E11" s="2">
        <v>30</v>
      </c>
      <c r="F11" s="9">
        <v>4</v>
      </c>
      <c r="G11" s="2">
        <v>4</v>
      </c>
      <c r="H11" s="2">
        <v>0</v>
      </c>
      <c r="I11" s="30">
        <v>12.523</v>
      </c>
      <c r="J11" s="8">
        <v>1.0285</v>
      </c>
      <c r="K11" s="21">
        <f t="shared" si="1"/>
        <v>1.5427500000000001</v>
      </c>
      <c r="L11" s="45"/>
      <c r="M11" s="34">
        <f t="shared" si="2"/>
        <v>24.326900000000002</v>
      </c>
      <c r="N11" s="48"/>
    </row>
    <row r="12" spans="1:14" ht="15.75" thickBot="1" x14ac:dyDescent="0.3">
      <c r="A12" s="49" t="s">
        <v>8</v>
      </c>
      <c r="B12" s="2" t="s">
        <v>6</v>
      </c>
      <c r="C12" s="2">
        <f t="shared" si="0"/>
        <v>24</v>
      </c>
      <c r="D12" s="2">
        <v>21</v>
      </c>
      <c r="E12" s="2">
        <v>45</v>
      </c>
      <c r="F12" s="9">
        <v>4</v>
      </c>
      <c r="G12" s="2">
        <v>4</v>
      </c>
      <c r="H12" s="2">
        <v>0</v>
      </c>
      <c r="I12" s="30">
        <v>15.932</v>
      </c>
      <c r="J12" s="8">
        <v>1.6451</v>
      </c>
      <c r="K12" s="21">
        <f t="shared" si="1"/>
        <v>1.6451</v>
      </c>
      <c r="L12" s="43">
        <f t="shared" ref="L12" si="5">(E12*K12+E13*K13+E14*K14+E15*K15)/160</f>
        <v>1.64491875</v>
      </c>
      <c r="M12" s="34">
        <f t="shared" si="2"/>
        <v>37.681600000000003</v>
      </c>
      <c r="N12" s="46">
        <f t="shared" ref="N12" si="6">SUM(M12:M15)</f>
        <v>136.34389999999999</v>
      </c>
    </row>
    <row r="13" spans="1:14" ht="15.75" thickBot="1" x14ac:dyDescent="0.3">
      <c r="A13" s="50"/>
      <c r="B13" s="2" t="s">
        <v>7</v>
      </c>
      <c r="C13" s="2">
        <f t="shared" si="0"/>
        <v>11</v>
      </c>
      <c r="D13" s="2">
        <v>14</v>
      </c>
      <c r="E13" s="2">
        <v>25</v>
      </c>
      <c r="F13" s="9">
        <v>4</v>
      </c>
      <c r="G13" s="2">
        <v>4</v>
      </c>
      <c r="H13" s="2">
        <v>0</v>
      </c>
      <c r="I13" s="30">
        <v>12.677</v>
      </c>
      <c r="J13" s="8">
        <v>0.81569999999999998</v>
      </c>
      <c r="K13" s="21">
        <f t="shared" si="1"/>
        <v>1.4682599999999999</v>
      </c>
      <c r="L13" s="44"/>
      <c r="M13" s="34">
        <f t="shared" si="2"/>
        <v>20.117100000000001</v>
      </c>
      <c r="N13" s="47"/>
    </row>
    <row r="14" spans="1:14" ht="15.75" thickBot="1" x14ac:dyDescent="0.3">
      <c r="A14" s="50"/>
      <c r="B14" s="2" t="s">
        <v>8</v>
      </c>
      <c r="C14" s="2">
        <f t="shared" si="0"/>
        <v>31</v>
      </c>
      <c r="D14" s="2">
        <v>29</v>
      </c>
      <c r="E14" s="2">
        <v>60</v>
      </c>
      <c r="F14" s="9">
        <v>4</v>
      </c>
      <c r="G14" s="2">
        <v>4</v>
      </c>
      <c r="H14" s="2">
        <v>0</v>
      </c>
      <c r="I14" s="30">
        <v>22.321000000000002</v>
      </c>
      <c r="J14" s="8">
        <v>2.3711000000000002</v>
      </c>
      <c r="K14" s="21">
        <f t="shared" si="1"/>
        <v>1.7783250000000002</v>
      </c>
      <c r="L14" s="44"/>
      <c r="M14" s="34">
        <f t="shared" si="2"/>
        <v>54.118300000000005</v>
      </c>
      <c r="N14" s="47"/>
    </row>
    <row r="15" spans="1:14" ht="15.75" thickBot="1" x14ac:dyDescent="0.3">
      <c r="A15" s="51"/>
      <c r="B15" s="2" t="s">
        <v>9</v>
      </c>
      <c r="C15" s="2">
        <f t="shared" si="0"/>
        <v>16</v>
      </c>
      <c r="D15" s="2">
        <v>14</v>
      </c>
      <c r="E15" s="2">
        <v>30</v>
      </c>
      <c r="F15" s="9">
        <v>4</v>
      </c>
      <c r="G15" s="2">
        <v>4</v>
      </c>
      <c r="H15" s="2">
        <v>0</v>
      </c>
      <c r="I15" s="30">
        <v>13.643000000000001</v>
      </c>
      <c r="J15" s="8">
        <v>1.0166999999999999</v>
      </c>
      <c r="K15" s="21">
        <f t="shared" si="1"/>
        <v>1.52505</v>
      </c>
      <c r="L15" s="45"/>
      <c r="M15" s="34">
        <f t="shared" si="2"/>
        <v>24.4269</v>
      </c>
      <c r="N15" s="48"/>
    </row>
    <row r="16" spans="1:14" ht="15.75" thickBot="1" x14ac:dyDescent="0.3">
      <c r="A16" s="49" t="s">
        <v>9</v>
      </c>
      <c r="B16" s="2" t="s">
        <v>6</v>
      </c>
      <c r="C16" s="2">
        <f t="shared" si="0"/>
        <v>17</v>
      </c>
      <c r="D16" s="2">
        <v>23</v>
      </c>
      <c r="E16" s="2">
        <v>40</v>
      </c>
      <c r="F16" s="9">
        <v>4</v>
      </c>
      <c r="G16" s="2">
        <v>4</v>
      </c>
      <c r="H16" s="2">
        <v>0</v>
      </c>
      <c r="I16" s="30">
        <v>15.385999999999999</v>
      </c>
      <c r="J16" s="8">
        <v>1.3844000000000001</v>
      </c>
      <c r="K16" s="21">
        <f t="shared" si="1"/>
        <v>1.55745</v>
      </c>
      <c r="L16" s="43">
        <f t="shared" ref="L16" si="7">(E16*K16+E17*K17+E18*K18+E19*K19)/160</f>
        <v>1.5649593750000002</v>
      </c>
      <c r="M16" s="34">
        <f t="shared" si="2"/>
        <v>32.303800000000003</v>
      </c>
      <c r="N16" s="58">
        <f t="shared" ref="N16" si="8">SUM(M16:M19)</f>
        <v>129.07150000000001</v>
      </c>
    </row>
    <row r="17" spans="1:14" ht="15.75" thickBot="1" x14ac:dyDescent="0.3">
      <c r="A17" s="50"/>
      <c r="B17" s="2" t="s">
        <v>7</v>
      </c>
      <c r="C17" s="2">
        <f t="shared" si="0"/>
        <v>22</v>
      </c>
      <c r="D17" s="2">
        <v>18</v>
      </c>
      <c r="E17" s="2">
        <v>40</v>
      </c>
      <c r="F17" s="9">
        <v>4</v>
      </c>
      <c r="G17" s="2">
        <v>4</v>
      </c>
      <c r="H17" s="2">
        <v>0</v>
      </c>
      <c r="I17" s="30">
        <v>12.851000000000001</v>
      </c>
      <c r="J17" s="8">
        <v>1.4658</v>
      </c>
      <c r="K17" s="21">
        <f t="shared" si="1"/>
        <v>1.649025</v>
      </c>
      <c r="L17" s="44"/>
      <c r="M17" s="34">
        <f t="shared" si="2"/>
        <v>33.171300000000002</v>
      </c>
      <c r="N17" s="59"/>
    </row>
    <row r="18" spans="1:14" ht="15.75" thickBot="1" x14ac:dyDescent="0.3">
      <c r="A18" s="50"/>
      <c r="B18" s="2" t="s">
        <v>8</v>
      </c>
      <c r="C18" s="2">
        <f t="shared" si="0"/>
        <v>17</v>
      </c>
      <c r="D18" s="2">
        <v>23</v>
      </c>
      <c r="E18" s="2">
        <v>40</v>
      </c>
      <c r="F18" s="9">
        <v>4</v>
      </c>
      <c r="G18" s="2">
        <v>4</v>
      </c>
      <c r="H18" s="2">
        <v>0</v>
      </c>
      <c r="I18" s="30">
        <v>14.02</v>
      </c>
      <c r="J18" s="8">
        <v>1.2612000000000001</v>
      </c>
      <c r="K18" s="21">
        <f t="shared" si="1"/>
        <v>1.4188500000000002</v>
      </c>
      <c r="L18" s="44"/>
      <c r="M18" s="34">
        <f t="shared" si="2"/>
        <v>29.430000000000003</v>
      </c>
      <c r="N18" s="59"/>
    </row>
    <row r="19" spans="1:14" ht="15.75" thickBot="1" x14ac:dyDescent="0.3">
      <c r="A19" s="51"/>
      <c r="B19" s="2" t="s">
        <v>9</v>
      </c>
      <c r="C19" s="2">
        <f t="shared" si="0"/>
        <v>18</v>
      </c>
      <c r="D19" s="2">
        <v>22</v>
      </c>
      <c r="E19" s="2">
        <v>40</v>
      </c>
      <c r="F19" s="9">
        <v>4</v>
      </c>
      <c r="G19" s="2">
        <v>4</v>
      </c>
      <c r="H19" s="2">
        <v>0</v>
      </c>
      <c r="I19" s="21">
        <v>17.027999999999999</v>
      </c>
      <c r="J19" s="8">
        <v>1.4529000000000001</v>
      </c>
      <c r="K19" s="21">
        <f t="shared" si="1"/>
        <v>1.6345125</v>
      </c>
      <c r="L19" s="45"/>
      <c r="M19" s="34">
        <f>0.3*I19+20*J19</f>
        <v>34.166399999999996</v>
      </c>
      <c r="N19" s="60"/>
    </row>
    <row r="20" spans="1:14" ht="15.75" thickBot="1" x14ac:dyDescent="0.3">
      <c r="A20" s="56" t="s">
        <v>10</v>
      </c>
      <c r="B20" s="57"/>
      <c r="C20" s="14">
        <f>SUM(C4:C19)</f>
        <v>319</v>
      </c>
      <c r="D20" s="14">
        <f>SUM(D4:D19)</f>
        <v>321</v>
      </c>
      <c r="E20" s="14">
        <f>SUM(E4:E19)</f>
        <v>640</v>
      </c>
      <c r="F20" s="14">
        <f t="shared" ref="F20:H20" si="9">SUM(F4:F19)</f>
        <v>64</v>
      </c>
      <c r="G20" s="14">
        <f t="shared" si="9"/>
        <v>64</v>
      </c>
      <c r="H20" s="14">
        <f t="shared" si="9"/>
        <v>0</v>
      </c>
      <c r="I20" s="21">
        <f>SUM(I4:I19)</f>
        <v>257.79660000000001</v>
      </c>
      <c r="J20" s="21">
        <f>SUM(J4:J19)</f>
        <v>23.083299999999998</v>
      </c>
      <c r="K20" s="14"/>
      <c r="L20" s="21">
        <f>AVERAGE(L4:L19)</f>
        <v>1.6230445312499999</v>
      </c>
      <c r="M20" s="21">
        <f>SUM(M5:M19)</f>
        <v>505.27638000000002</v>
      </c>
      <c r="N20" s="21">
        <f>SUM(N4:N19)</f>
        <v>539.00497999999993</v>
      </c>
    </row>
  </sheetData>
  <mergeCells count="26">
    <mergeCell ref="L2:L3"/>
    <mergeCell ref="M2:M3"/>
    <mergeCell ref="N2:N3"/>
    <mergeCell ref="A20:B20"/>
    <mergeCell ref="A12:A15"/>
    <mergeCell ref="L12:L15"/>
    <mergeCell ref="N12:N15"/>
    <mergeCell ref="A16:A19"/>
    <mergeCell ref="L16:L19"/>
    <mergeCell ref="N16:N19"/>
    <mergeCell ref="F2:F3"/>
    <mergeCell ref="G2:G3"/>
    <mergeCell ref="I2:I3"/>
    <mergeCell ref="J2:J3"/>
    <mergeCell ref="K2:K3"/>
    <mergeCell ref="A2:A3"/>
    <mergeCell ref="B2:B3"/>
    <mergeCell ref="C2:C3"/>
    <mergeCell ref="D2:D3"/>
    <mergeCell ref="E2:E3"/>
    <mergeCell ref="A4:A7"/>
    <mergeCell ref="L4:L7"/>
    <mergeCell ref="N4:N7"/>
    <mergeCell ref="A8:A11"/>
    <mergeCell ref="L8:L11"/>
    <mergeCell ref="N8:N1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="110" workbookViewId="0">
      <selection activeCell="O1" sqref="O1:O1048576"/>
    </sheetView>
  </sheetViews>
  <sheetFormatPr defaultRowHeight="15" x14ac:dyDescent="0.25"/>
  <sheetData>
    <row r="1" spans="1:14" ht="15.75" thickBot="1" x14ac:dyDescent="0.3">
      <c r="A1" t="s">
        <v>62</v>
      </c>
    </row>
    <row r="2" spans="1:14" ht="22.5" x14ac:dyDescent="0.25">
      <c r="A2" s="52" t="s">
        <v>0</v>
      </c>
      <c r="B2" s="52" t="s">
        <v>1</v>
      </c>
      <c r="C2" s="52" t="s">
        <v>13</v>
      </c>
      <c r="D2" s="52" t="s">
        <v>2</v>
      </c>
      <c r="E2" s="52" t="s">
        <v>3</v>
      </c>
      <c r="F2" s="52" t="s">
        <v>4</v>
      </c>
      <c r="G2" s="52" t="s">
        <v>5</v>
      </c>
      <c r="H2" s="15" t="s">
        <v>14</v>
      </c>
      <c r="I2" s="52" t="s">
        <v>16</v>
      </c>
      <c r="J2" s="52" t="s">
        <v>57</v>
      </c>
      <c r="K2" s="52" t="s">
        <v>11</v>
      </c>
      <c r="L2" s="52" t="s">
        <v>12</v>
      </c>
      <c r="M2" s="54" t="s">
        <v>42</v>
      </c>
      <c r="N2" s="54" t="s">
        <v>43</v>
      </c>
    </row>
    <row r="3" spans="1:14" ht="15.75" thickBot="1" x14ac:dyDescent="0.3">
      <c r="A3" s="53"/>
      <c r="B3" s="53"/>
      <c r="C3" s="53"/>
      <c r="D3" s="53"/>
      <c r="E3" s="53"/>
      <c r="F3" s="53"/>
      <c r="G3" s="53"/>
      <c r="H3" s="16" t="s">
        <v>15</v>
      </c>
      <c r="I3" s="53"/>
      <c r="J3" s="53"/>
      <c r="K3" s="53"/>
      <c r="L3" s="53"/>
      <c r="M3" s="55"/>
      <c r="N3" s="55"/>
    </row>
    <row r="4" spans="1:14" ht="15.75" thickBot="1" x14ac:dyDescent="0.3">
      <c r="A4" s="49" t="s">
        <v>6</v>
      </c>
      <c r="B4" s="2" t="s">
        <v>6</v>
      </c>
      <c r="C4" s="2">
        <f>E4-D4</f>
        <v>17</v>
      </c>
      <c r="D4" s="2">
        <v>23</v>
      </c>
      <c r="E4" s="2">
        <v>40</v>
      </c>
      <c r="F4" s="9">
        <v>4</v>
      </c>
      <c r="G4" s="2">
        <v>4</v>
      </c>
      <c r="H4" s="2">
        <v>0</v>
      </c>
      <c r="I4" s="30">
        <v>18.942</v>
      </c>
      <c r="J4" s="8">
        <v>1.4023000000000001</v>
      </c>
      <c r="K4" s="21">
        <f>J4*45/E4</f>
        <v>1.5775875000000001</v>
      </c>
      <c r="L4" s="43">
        <f>(E4*K4+E5*K5+E6*K6+E7*K7)/160</f>
        <v>1.6165406250000001</v>
      </c>
      <c r="M4" s="21">
        <f>0.3*I4+20*J4</f>
        <v>33.7286</v>
      </c>
      <c r="N4" s="46">
        <f>SUM(M4:M7)</f>
        <v>135.357</v>
      </c>
    </row>
    <row r="5" spans="1:14" ht="15.75" thickBot="1" x14ac:dyDescent="0.3">
      <c r="A5" s="50"/>
      <c r="B5" s="2" t="s">
        <v>7</v>
      </c>
      <c r="C5" s="2">
        <f t="shared" ref="C5:C19" si="0">E5-D5</f>
        <v>19</v>
      </c>
      <c r="D5" s="2">
        <v>21</v>
      </c>
      <c r="E5" s="2">
        <v>40</v>
      </c>
      <c r="F5" s="9">
        <v>4</v>
      </c>
      <c r="G5" s="2">
        <v>4</v>
      </c>
      <c r="H5" s="2">
        <v>0</v>
      </c>
      <c r="I5" s="33">
        <v>16.460999999999999</v>
      </c>
      <c r="J5" s="8">
        <v>1.3923000000000001</v>
      </c>
      <c r="K5" s="21">
        <f t="shared" ref="K5:K19" si="1">J5*45/E5</f>
        <v>1.5663374999999999</v>
      </c>
      <c r="L5" s="44"/>
      <c r="M5" s="21">
        <f t="shared" ref="M5:M18" si="2">0.3*I5+20*J5</f>
        <v>32.784300000000002</v>
      </c>
      <c r="N5" s="47"/>
    </row>
    <row r="6" spans="1:14" ht="15.75" thickBot="1" x14ac:dyDescent="0.3">
      <c r="A6" s="50"/>
      <c r="B6" s="2" t="s">
        <v>8</v>
      </c>
      <c r="C6" s="2">
        <f t="shared" si="0"/>
        <v>21</v>
      </c>
      <c r="D6" s="2">
        <v>19</v>
      </c>
      <c r="E6" s="2">
        <v>40</v>
      </c>
      <c r="F6" s="9">
        <v>4</v>
      </c>
      <c r="G6" s="2">
        <v>4</v>
      </c>
      <c r="H6" s="2">
        <v>0</v>
      </c>
      <c r="I6" s="30">
        <v>16.648</v>
      </c>
      <c r="J6" s="8">
        <v>1.5411999999999999</v>
      </c>
      <c r="K6" s="21">
        <f t="shared" si="1"/>
        <v>1.7338499999999999</v>
      </c>
      <c r="L6" s="44"/>
      <c r="M6" s="21">
        <f t="shared" si="2"/>
        <v>35.818399999999997</v>
      </c>
      <c r="N6" s="47"/>
    </row>
    <row r="7" spans="1:14" ht="15.75" thickBot="1" x14ac:dyDescent="0.3">
      <c r="A7" s="51"/>
      <c r="B7" s="2" t="s">
        <v>9</v>
      </c>
      <c r="C7" s="2">
        <f t="shared" si="0"/>
        <v>18</v>
      </c>
      <c r="D7" s="2">
        <v>22</v>
      </c>
      <c r="E7" s="2">
        <v>40</v>
      </c>
      <c r="F7" s="9">
        <v>4</v>
      </c>
      <c r="G7" s="2">
        <v>4</v>
      </c>
      <c r="H7" s="2">
        <v>0</v>
      </c>
      <c r="I7" s="33">
        <v>15.959</v>
      </c>
      <c r="J7" s="8">
        <v>1.4118999999999999</v>
      </c>
      <c r="K7" s="21">
        <f t="shared" si="1"/>
        <v>1.5883875000000001</v>
      </c>
      <c r="L7" s="45"/>
      <c r="M7" s="21">
        <f t="shared" si="2"/>
        <v>33.025700000000001</v>
      </c>
      <c r="N7" s="48"/>
    </row>
    <row r="8" spans="1:14" ht="15.75" thickBot="1" x14ac:dyDescent="0.3">
      <c r="A8" s="49" t="s">
        <v>7</v>
      </c>
      <c r="B8" s="2" t="s">
        <v>6</v>
      </c>
      <c r="C8" s="2">
        <f t="shared" si="0"/>
        <v>13</v>
      </c>
      <c r="D8" s="2">
        <v>7</v>
      </c>
      <c r="E8" s="2">
        <v>20</v>
      </c>
      <c r="F8" s="9">
        <v>4</v>
      </c>
      <c r="G8" s="2">
        <v>4</v>
      </c>
      <c r="H8" s="2">
        <v>0</v>
      </c>
      <c r="I8" s="30">
        <v>9.9505999999999997</v>
      </c>
      <c r="J8" s="8">
        <v>0.58289999999999997</v>
      </c>
      <c r="K8" s="21">
        <f t="shared" si="1"/>
        <v>1.3115250000000001</v>
      </c>
      <c r="L8" s="43">
        <f t="shared" ref="L8" si="3">(E8*K8+E9*K9+E10*K10+E11*K11)/160</f>
        <v>1.6578281249999995</v>
      </c>
      <c r="M8" s="34">
        <f t="shared" si="2"/>
        <v>14.643179999999999</v>
      </c>
      <c r="N8" s="46">
        <f t="shared" ref="N8" si="4">SUM(M8:M11)</f>
        <v>137.26718</v>
      </c>
    </row>
    <row r="9" spans="1:14" ht="15.75" thickBot="1" x14ac:dyDescent="0.3">
      <c r="A9" s="50"/>
      <c r="B9" s="2" t="s">
        <v>7</v>
      </c>
      <c r="C9" s="2">
        <f t="shared" si="0"/>
        <v>31</v>
      </c>
      <c r="D9" s="2">
        <v>29</v>
      </c>
      <c r="E9" s="2">
        <v>60</v>
      </c>
      <c r="F9" s="9">
        <v>4</v>
      </c>
      <c r="G9" s="2">
        <v>4</v>
      </c>
      <c r="H9" s="2">
        <v>0</v>
      </c>
      <c r="I9" s="30">
        <v>22.221</v>
      </c>
      <c r="J9" s="8">
        <v>2.2814999999999999</v>
      </c>
      <c r="K9" s="21">
        <f t="shared" si="1"/>
        <v>1.7111249999999998</v>
      </c>
      <c r="L9" s="44"/>
      <c r="M9" s="34">
        <f t="shared" si="2"/>
        <v>52.296299999999995</v>
      </c>
      <c r="N9" s="47"/>
    </row>
    <row r="10" spans="1:14" ht="15.75" thickBot="1" x14ac:dyDescent="0.3">
      <c r="A10" s="50"/>
      <c r="B10" s="2" t="s">
        <v>8</v>
      </c>
      <c r="C10" s="2">
        <f t="shared" si="0"/>
        <v>32</v>
      </c>
      <c r="D10" s="2">
        <v>18</v>
      </c>
      <c r="E10" s="2">
        <v>50</v>
      </c>
      <c r="F10" s="9">
        <v>4</v>
      </c>
      <c r="G10" s="2">
        <v>4</v>
      </c>
      <c r="H10" s="2">
        <v>0</v>
      </c>
      <c r="I10" s="21">
        <v>19.896000000000001</v>
      </c>
      <c r="J10" s="8">
        <v>2.0015999999999998</v>
      </c>
      <c r="K10" s="21">
        <f t="shared" si="1"/>
        <v>1.8014399999999997</v>
      </c>
      <c r="L10" s="44"/>
      <c r="M10" s="34">
        <f t="shared" si="2"/>
        <v>46.000799999999998</v>
      </c>
      <c r="N10" s="47"/>
    </row>
    <row r="11" spans="1:14" ht="15.75" thickBot="1" x14ac:dyDescent="0.3">
      <c r="A11" s="51"/>
      <c r="B11" s="2" t="s">
        <v>9</v>
      </c>
      <c r="C11" s="2">
        <f t="shared" si="0"/>
        <v>12</v>
      </c>
      <c r="D11" s="2">
        <v>18</v>
      </c>
      <c r="E11" s="2">
        <v>30</v>
      </c>
      <c r="F11" s="9">
        <v>4</v>
      </c>
      <c r="G11" s="2">
        <v>4</v>
      </c>
      <c r="H11" s="2">
        <v>0</v>
      </c>
      <c r="I11" s="30">
        <v>12.523</v>
      </c>
      <c r="J11" s="8">
        <v>1.0285</v>
      </c>
      <c r="K11" s="21">
        <f t="shared" si="1"/>
        <v>1.5427500000000001</v>
      </c>
      <c r="L11" s="45"/>
      <c r="M11" s="34">
        <f t="shared" si="2"/>
        <v>24.326900000000002</v>
      </c>
      <c r="N11" s="48"/>
    </row>
    <row r="12" spans="1:14" ht="15.75" thickBot="1" x14ac:dyDescent="0.3">
      <c r="A12" s="49" t="s">
        <v>8</v>
      </c>
      <c r="B12" s="2" t="s">
        <v>6</v>
      </c>
      <c r="C12" s="2">
        <f t="shared" si="0"/>
        <v>24</v>
      </c>
      <c r="D12" s="2">
        <v>21</v>
      </c>
      <c r="E12" s="2">
        <v>45</v>
      </c>
      <c r="F12" s="9">
        <v>4</v>
      </c>
      <c r="G12" s="2">
        <v>4</v>
      </c>
      <c r="H12" s="2">
        <v>0</v>
      </c>
      <c r="I12" s="30">
        <v>15.932</v>
      </c>
      <c r="J12" s="8">
        <v>1.6451</v>
      </c>
      <c r="K12" s="21">
        <f t="shared" si="1"/>
        <v>1.6451</v>
      </c>
      <c r="L12" s="43">
        <f t="shared" ref="L12" si="5">(E12*K12+E13*K13+E14*K14+E15*K15)/160</f>
        <v>1.64491875</v>
      </c>
      <c r="M12" s="34">
        <f t="shared" si="2"/>
        <v>37.681600000000003</v>
      </c>
      <c r="N12" s="46">
        <f t="shared" ref="N12" si="6">SUM(M12:M15)</f>
        <v>136.34389999999999</v>
      </c>
    </row>
    <row r="13" spans="1:14" ht="15.75" thickBot="1" x14ac:dyDescent="0.3">
      <c r="A13" s="50"/>
      <c r="B13" s="2" t="s">
        <v>7</v>
      </c>
      <c r="C13" s="2">
        <f t="shared" si="0"/>
        <v>11</v>
      </c>
      <c r="D13" s="2">
        <v>14</v>
      </c>
      <c r="E13" s="2">
        <v>25</v>
      </c>
      <c r="F13" s="9">
        <v>4</v>
      </c>
      <c r="G13" s="2">
        <v>4</v>
      </c>
      <c r="H13" s="2">
        <v>0</v>
      </c>
      <c r="I13" s="30">
        <v>12.677</v>
      </c>
      <c r="J13" s="8">
        <v>0.81569999999999998</v>
      </c>
      <c r="K13" s="21">
        <f t="shared" si="1"/>
        <v>1.4682599999999999</v>
      </c>
      <c r="L13" s="44"/>
      <c r="M13" s="34">
        <f t="shared" si="2"/>
        <v>20.117100000000001</v>
      </c>
      <c r="N13" s="47"/>
    </row>
    <row r="14" spans="1:14" ht="15.75" thickBot="1" x14ac:dyDescent="0.3">
      <c r="A14" s="50"/>
      <c r="B14" s="2" t="s">
        <v>8</v>
      </c>
      <c r="C14" s="2">
        <f t="shared" si="0"/>
        <v>31</v>
      </c>
      <c r="D14" s="2">
        <v>29</v>
      </c>
      <c r="E14" s="2">
        <v>60</v>
      </c>
      <c r="F14" s="9">
        <v>4</v>
      </c>
      <c r="G14" s="2">
        <v>4</v>
      </c>
      <c r="H14" s="2">
        <v>0</v>
      </c>
      <c r="I14" s="21">
        <v>22.321000000000002</v>
      </c>
      <c r="J14" s="8">
        <v>2.3711000000000002</v>
      </c>
      <c r="K14" s="21">
        <f t="shared" si="1"/>
        <v>1.7783250000000002</v>
      </c>
      <c r="L14" s="44"/>
      <c r="M14" s="34">
        <f t="shared" si="2"/>
        <v>54.118300000000005</v>
      </c>
      <c r="N14" s="47"/>
    </row>
    <row r="15" spans="1:14" ht="15.75" thickBot="1" x14ac:dyDescent="0.3">
      <c r="A15" s="51"/>
      <c r="B15" s="2" t="s">
        <v>9</v>
      </c>
      <c r="C15" s="2">
        <f t="shared" si="0"/>
        <v>16</v>
      </c>
      <c r="D15" s="2">
        <v>14</v>
      </c>
      <c r="E15" s="2">
        <v>30</v>
      </c>
      <c r="F15" s="9">
        <v>4</v>
      </c>
      <c r="G15" s="2">
        <v>4</v>
      </c>
      <c r="H15" s="2">
        <v>0</v>
      </c>
      <c r="I15" s="30">
        <v>13.643000000000001</v>
      </c>
      <c r="J15" s="8">
        <v>1.0166999999999999</v>
      </c>
      <c r="K15" s="21">
        <f t="shared" si="1"/>
        <v>1.52505</v>
      </c>
      <c r="L15" s="45"/>
      <c r="M15" s="34">
        <f t="shared" si="2"/>
        <v>24.4269</v>
      </c>
      <c r="N15" s="48"/>
    </row>
    <row r="16" spans="1:14" ht="15.75" thickBot="1" x14ac:dyDescent="0.3">
      <c r="A16" s="49" t="s">
        <v>9</v>
      </c>
      <c r="B16" s="2" t="s">
        <v>6</v>
      </c>
      <c r="C16" s="2">
        <f t="shared" si="0"/>
        <v>17</v>
      </c>
      <c r="D16" s="2">
        <v>23</v>
      </c>
      <c r="E16" s="2">
        <v>40</v>
      </c>
      <c r="F16" s="9">
        <v>4</v>
      </c>
      <c r="G16" s="2">
        <v>4</v>
      </c>
      <c r="H16" s="2">
        <v>0</v>
      </c>
      <c r="I16" s="30">
        <v>15.385999999999999</v>
      </c>
      <c r="J16" s="8">
        <v>1.3844000000000001</v>
      </c>
      <c r="K16" s="21">
        <f t="shared" si="1"/>
        <v>1.55745</v>
      </c>
      <c r="L16" s="43">
        <f t="shared" ref="L16" si="7">(E16*K16+E17*K17+E18*K18+E19*K19)/160</f>
        <v>1.5661687500000003</v>
      </c>
      <c r="M16" s="34">
        <f t="shared" si="2"/>
        <v>32.303800000000003</v>
      </c>
      <c r="N16" s="58">
        <f t="shared" ref="N16" si="8">SUM(M16:M19)</f>
        <v>128.89920000000001</v>
      </c>
    </row>
    <row r="17" spans="1:14" ht="15.75" thickBot="1" x14ac:dyDescent="0.3">
      <c r="A17" s="50"/>
      <c r="B17" s="2" t="s">
        <v>7</v>
      </c>
      <c r="C17" s="2">
        <f t="shared" si="0"/>
        <v>22</v>
      </c>
      <c r="D17" s="2">
        <v>18</v>
      </c>
      <c r="E17" s="2">
        <v>40</v>
      </c>
      <c r="F17" s="9">
        <v>4</v>
      </c>
      <c r="G17" s="2">
        <v>4</v>
      </c>
      <c r="H17" s="2">
        <v>0</v>
      </c>
      <c r="I17" s="30">
        <v>12.851000000000001</v>
      </c>
      <c r="J17" s="8">
        <v>1.4658</v>
      </c>
      <c r="K17" s="21">
        <f t="shared" si="1"/>
        <v>1.649025</v>
      </c>
      <c r="L17" s="44"/>
      <c r="M17" s="34">
        <f t="shared" si="2"/>
        <v>33.171300000000002</v>
      </c>
      <c r="N17" s="59"/>
    </row>
    <row r="18" spans="1:14" ht="15.75" thickBot="1" x14ac:dyDescent="0.3">
      <c r="A18" s="50"/>
      <c r="B18" s="2" t="s">
        <v>8</v>
      </c>
      <c r="C18" s="2">
        <f t="shared" si="0"/>
        <v>17</v>
      </c>
      <c r="D18" s="2">
        <v>23</v>
      </c>
      <c r="E18" s="2">
        <v>40</v>
      </c>
      <c r="F18" s="9">
        <v>4</v>
      </c>
      <c r="G18" s="2">
        <v>4</v>
      </c>
      <c r="H18" s="2">
        <v>0</v>
      </c>
      <c r="I18" s="30">
        <v>14.02</v>
      </c>
      <c r="J18" s="8">
        <v>1.2612000000000001</v>
      </c>
      <c r="K18" s="21">
        <f t="shared" si="1"/>
        <v>1.4188500000000002</v>
      </c>
      <c r="L18" s="44"/>
      <c r="M18" s="34">
        <f t="shared" si="2"/>
        <v>29.430000000000003</v>
      </c>
      <c r="N18" s="59"/>
    </row>
    <row r="19" spans="1:14" ht="15.75" thickBot="1" x14ac:dyDescent="0.3">
      <c r="A19" s="51"/>
      <c r="B19" s="2" t="s">
        <v>9</v>
      </c>
      <c r="C19" s="2">
        <f t="shared" si="0"/>
        <v>18</v>
      </c>
      <c r="D19" s="2">
        <v>22</v>
      </c>
      <c r="E19" s="2">
        <v>40</v>
      </c>
      <c r="F19" s="9">
        <v>4</v>
      </c>
      <c r="G19" s="2">
        <v>4</v>
      </c>
      <c r="H19" s="2">
        <v>0</v>
      </c>
      <c r="I19" s="30">
        <v>16.167000000000002</v>
      </c>
      <c r="J19" s="8">
        <v>1.4572000000000001</v>
      </c>
      <c r="K19" s="21">
        <f t="shared" si="1"/>
        <v>1.6393499999999999</v>
      </c>
      <c r="L19" s="45"/>
      <c r="M19" s="34">
        <f>0.3*I19+20*J19</f>
        <v>33.994100000000003</v>
      </c>
      <c r="N19" s="60"/>
    </row>
    <row r="20" spans="1:14" ht="15.75" thickBot="1" x14ac:dyDescent="0.3">
      <c r="A20" s="56" t="s">
        <v>10</v>
      </c>
      <c r="B20" s="57"/>
      <c r="C20" s="14">
        <f>SUM(C4:C19)</f>
        <v>319</v>
      </c>
      <c r="D20" s="14">
        <f>SUM(D4:D19)</f>
        <v>321</v>
      </c>
      <c r="E20" s="14">
        <f>SUM(E4:E19)</f>
        <v>640</v>
      </c>
      <c r="F20" s="14">
        <f t="shared" ref="F20:H20" si="9">SUM(F4:F19)</f>
        <v>64</v>
      </c>
      <c r="G20" s="14">
        <f t="shared" si="9"/>
        <v>64</v>
      </c>
      <c r="H20" s="14">
        <f t="shared" si="9"/>
        <v>0</v>
      </c>
      <c r="I20" s="21">
        <f>SUM(I4:I19)</f>
        <v>255.5976</v>
      </c>
      <c r="J20" s="21">
        <f>SUM(J4:J19)</f>
        <v>23.0594</v>
      </c>
      <c r="K20" s="14"/>
      <c r="L20" s="21">
        <f>AVERAGE(L4:L19)</f>
        <v>1.6213640624999999</v>
      </c>
      <c r="M20" s="21">
        <f>SUM(M5:M19)</f>
        <v>504.13868000000008</v>
      </c>
      <c r="N20" s="21">
        <f>SUM(N4:N19)</f>
        <v>537.86727999999994</v>
      </c>
    </row>
  </sheetData>
  <mergeCells count="26">
    <mergeCell ref="L2:L3"/>
    <mergeCell ref="M2:M3"/>
    <mergeCell ref="N2:N3"/>
    <mergeCell ref="A20:B20"/>
    <mergeCell ref="A12:A15"/>
    <mergeCell ref="L12:L15"/>
    <mergeCell ref="N12:N15"/>
    <mergeCell ref="A16:A19"/>
    <mergeCell ref="L16:L19"/>
    <mergeCell ref="N16:N19"/>
    <mergeCell ref="F2:F3"/>
    <mergeCell ref="G2:G3"/>
    <mergeCell ref="I2:I3"/>
    <mergeCell ref="J2:J3"/>
    <mergeCell ref="K2:K3"/>
    <mergeCell ref="A2:A3"/>
    <mergeCell ref="B2:B3"/>
    <mergeCell ref="C2:C3"/>
    <mergeCell ref="D2:D3"/>
    <mergeCell ref="E2:E3"/>
    <mergeCell ref="A4:A7"/>
    <mergeCell ref="L4:L7"/>
    <mergeCell ref="N4:N7"/>
    <mergeCell ref="A8:A11"/>
    <mergeCell ref="L8:L11"/>
    <mergeCell ref="N8:N1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="103" workbookViewId="0">
      <selection activeCell="O1" sqref="O1:O1048576"/>
    </sheetView>
  </sheetViews>
  <sheetFormatPr defaultRowHeight="15" x14ac:dyDescent="0.25"/>
  <cols>
    <col min="12" max="12" width="8.875" bestFit="1" customWidth="1"/>
    <col min="13" max="14" width="9" bestFit="1" customWidth="1"/>
  </cols>
  <sheetData>
    <row r="1" spans="1:14" ht="15.75" thickBot="1" x14ac:dyDescent="0.3">
      <c r="A1" t="s">
        <v>62</v>
      </c>
    </row>
    <row r="2" spans="1:14" ht="22.5" x14ac:dyDescent="0.25">
      <c r="A2" s="52" t="s">
        <v>0</v>
      </c>
      <c r="B2" s="52" t="s">
        <v>1</v>
      </c>
      <c r="C2" s="52" t="s">
        <v>13</v>
      </c>
      <c r="D2" s="52" t="s">
        <v>2</v>
      </c>
      <c r="E2" s="52" t="s">
        <v>3</v>
      </c>
      <c r="F2" s="52" t="s">
        <v>4</v>
      </c>
      <c r="G2" s="52" t="s">
        <v>5</v>
      </c>
      <c r="H2" s="15" t="s">
        <v>14</v>
      </c>
      <c r="I2" s="52" t="s">
        <v>16</v>
      </c>
      <c r="J2" s="52" t="s">
        <v>57</v>
      </c>
      <c r="K2" s="52" t="s">
        <v>11</v>
      </c>
      <c r="L2" s="52" t="s">
        <v>12</v>
      </c>
      <c r="M2" s="54" t="s">
        <v>42</v>
      </c>
      <c r="N2" s="54" t="s">
        <v>43</v>
      </c>
    </row>
    <row r="3" spans="1:14" ht="15.75" thickBot="1" x14ac:dyDescent="0.3">
      <c r="A3" s="53"/>
      <c r="B3" s="53"/>
      <c r="C3" s="53"/>
      <c r="D3" s="53"/>
      <c r="E3" s="53"/>
      <c r="F3" s="53"/>
      <c r="G3" s="53"/>
      <c r="H3" s="16" t="s">
        <v>15</v>
      </c>
      <c r="I3" s="53"/>
      <c r="J3" s="53"/>
      <c r="K3" s="53"/>
      <c r="L3" s="53"/>
      <c r="M3" s="55"/>
      <c r="N3" s="55"/>
    </row>
    <row r="4" spans="1:14" ht="15.75" thickBot="1" x14ac:dyDescent="0.3">
      <c r="A4" s="49" t="s">
        <v>6</v>
      </c>
      <c r="B4" s="2" t="s">
        <v>6</v>
      </c>
      <c r="C4" s="2">
        <f>E4-D4</f>
        <v>17</v>
      </c>
      <c r="D4" s="2">
        <v>23</v>
      </c>
      <c r="E4" s="2">
        <v>40</v>
      </c>
      <c r="F4" s="9">
        <v>4</v>
      </c>
      <c r="G4" s="2">
        <v>4</v>
      </c>
      <c r="H4" s="2">
        <v>0</v>
      </c>
      <c r="I4" s="30">
        <v>18.942</v>
      </c>
      <c r="J4" s="8">
        <v>1.4023000000000001</v>
      </c>
      <c r="K4" s="21">
        <f>J4*45/E4</f>
        <v>1.5775875000000001</v>
      </c>
      <c r="L4" s="43">
        <f>(E4*K4+E5*K5+E6*K6+E7*K7)/160</f>
        <v>1.6165406250000001</v>
      </c>
      <c r="M4" s="21">
        <f>0.3*I4+20*J4</f>
        <v>33.7286</v>
      </c>
      <c r="N4" s="58">
        <f>SUM(M4:M7)</f>
        <v>135.357</v>
      </c>
    </row>
    <row r="5" spans="1:14" ht="15.75" thickBot="1" x14ac:dyDescent="0.3">
      <c r="A5" s="50"/>
      <c r="B5" s="2" t="s">
        <v>7</v>
      </c>
      <c r="C5" s="2">
        <f t="shared" ref="C5:C19" si="0">E5-D5</f>
        <v>19</v>
      </c>
      <c r="D5" s="2">
        <v>21</v>
      </c>
      <c r="E5" s="2">
        <v>40</v>
      </c>
      <c r="F5" s="9">
        <v>4</v>
      </c>
      <c r="G5" s="2">
        <v>4</v>
      </c>
      <c r="H5" s="2">
        <v>0</v>
      </c>
      <c r="I5" s="33">
        <v>16.460999999999999</v>
      </c>
      <c r="J5" s="8">
        <v>1.3923000000000001</v>
      </c>
      <c r="K5" s="21">
        <f t="shared" ref="K5:K19" si="1">J5*45/E5</f>
        <v>1.5663374999999999</v>
      </c>
      <c r="L5" s="44"/>
      <c r="M5" s="21">
        <f t="shared" ref="M5:M18" si="2">0.3*I5+20*J5</f>
        <v>32.784300000000002</v>
      </c>
      <c r="N5" s="59"/>
    </row>
    <row r="6" spans="1:14" ht="15.75" thickBot="1" x14ac:dyDescent="0.3">
      <c r="A6" s="50"/>
      <c r="B6" s="2" t="s">
        <v>8</v>
      </c>
      <c r="C6" s="2">
        <f t="shared" si="0"/>
        <v>21</v>
      </c>
      <c r="D6" s="2">
        <v>19</v>
      </c>
      <c r="E6" s="2">
        <v>40</v>
      </c>
      <c r="F6" s="9">
        <v>4</v>
      </c>
      <c r="G6" s="2">
        <v>4</v>
      </c>
      <c r="H6" s="2">
        <v>0</v>
      </c>
      <c r="I6" s="30">
        <v>16.648</v>
      </c>
      <c r="J6" s="8">
        <v>1.5411999999999999</v>
      </c>
      <c r="K6" s="21">
        <f t="shared" si="1"/>
        <v>1.7338499999999999</v>
      </c>
      <c r="L6" s="44"/>
      <c r="M6" s="21">
        <f t="shared" si="2"/>
        <v>35.818399999999997</v>
      </c>
      <c r="N6" s="59"/>
    </row>
    <row r="7" spans="1:14" ht="15.75" thickBot="1" x14ac:dyDescent="0.3">
      <c r="A7" s="51"/>
      <c r="B7" s="2" t="s">
        <v>9</v>
      </c>
      <c r="C7" s="2">
        <f t="shared" si="0"/>
        <v>18</v>
      </c>
      <c r="D7" s="2">
        <v>22</v>
      </c>
      <c r="E7" s="2">
        <v>40</v>
      </c>
      <c r="F7" s="9">
        <v>4</v>
      </c>
      <c r="G7" s="2">
        <v>4</v>
      </c>
      <c r="H7" s="2">
        <v>0</v>
      </c>
      <c r="I7" s="33">
        <v>15.959</v>
      </c>
      <c r="J7" s="8">
        <v>1.4118999999999999</v>
      </c>
      <c r="K7" s="21">
        <f t="shared" si="1"/>
        <v>1.5883875000000001</v>
      </c>
      <c r="L7" s="45"/>
      <c r="M7" s="21">
        <f t="shared" si="2"/>
        <v>33.025700000000001</v>
      </c>
      <c r="N7" s="60"/>
    </row>
    <row r="8" spans="1:14" ht="15.75" thickBot="1" x14ac:dyDescent="0.3">
      <c r="A8" s="49" t="s">
        <v>7</v>
      </c>
      <c r="B8" s="2" t="s">
        <v>6</v>
      </c>
      <c r="C8" s="2">
        <f t="shared" si="0"/>
        <v>13</v>
      </c>
      <c r="D8" s="2">
        <v>7</v>
      </c>
      <c r="E8" s="2">
        <v>20</v>
      </c>
      <c r="F8" s="9">
        <v>4</v>
      </c>
      <c r="G8" s="2">
        <v>4</v>
      </c>
      <c r="H8" s="2">
        <v>0</v>
      </c>
      <c r="I8" s="30">
        <v>9.9505999999999997</v>
      </c>
      <c r="J8" s="8">
        <v>0.58289999999999997</v>
      </c>
      <c r="K8" s="21">
        <f t="shared" si="1"/>
        <v>1.3115250000000001</v>
      </c>
      <c r="L8" s="43">
        <f t="shared" ref="L8" si="3">(E8*K8+E9*K9+E10*K10+E11*K11)/160</f>
        <v>1.6710749999999996</v>
      </c>
      <c r="M8" s="34">
        <f t="shared" si="2"/>
        <v>14.643179999999999</v>
      </c>
      <c r="N8" s="46">
        <f t="shared" ref="N8" si="4">SUM(M8:M11)</f>
        <v>137.08838</v>
      </c>
    </row>
    <row r="9" spans="1:14" ht="15.75" thickBot="1" x14ac:dyDescent="0.3">
      <c r="A9" s="50"/>
      <c r="B9" s="2" t="s">
        <v>7</v>
      </c>
      <c r="C9" s="2">
        <f t="shared" si="0"/>
        <v>31</v>
      </c>
      <c r="D9" s="2">
        <v>29</v>
      </c>
      <c r="E9" s="2">
        <v>60</v>
      </c>
      <c r="F9" s="9">
        <v>4</v>
      </c>
      <c r="G9" s="2">
        <v>4</v>
      </c>
      <c r="H9" s="2">
        <v>0</v>
      </c>
      <c r="I9" s="21">
        <v>22.221</v>
      </c>
      <c r="J9" s="8">
        <v>2.2814999999999999</v>
      </c>
      <c r="K9" s="21">
        <f t="shared" si="1"/>
        <v>1.7111249999999998</v>
      </c>
      <c r="L9" s="44"/>
      <c r="M9" s="34">
        <f t="shared" si="2"/>
        <v>52.296299999999995</v>
      </c>
      <c r="N9" s="47"/>
    </row>
    <row r="10" spans="1:14" ht="15.75" thickBot="1" x14ac:dyDescent="0.3">
      <c r="A10" s="50"/>
      <c r="B10" s="2" t="s">
        <v>8</v>
      </c>
      <c r="C10" s="2">
        <f t="shared" si="0"/>
        <v>32</v>
      </c>
      <c r="D10" s="2">
        <v>18</v>
      </c>
      <c r="E10" s="2">
        <v>50</v>
      </c>
      <c r="F10" s="9">
        <v>4</v>
      </c>
      <c r="G10" s="2">
        <v>4</v>
      </c>
      <c r="H10" s="2">
        <v>0</v>
      </c>
      <c r="I10" s="30">
        <v>16.16</v>
      </c>
      <c r="J10" s="8">
        <v>2.0487000000000002</v>
      </c>
      <c r="K10" s="21">
        <f t="shared" si="1"/>
        <v>1.8438300000000001</v>
      </c>
      <c r="L10" s="44"/>
      <c r="M10" s="34">
        <f t="shared" si="2"/>
        <v>45.822000000000003</v>
      </c>
      <c r="N10" s="47"/>
    </row>
    <row r="11" spans="1:14" ht="15.75" thickBot="1" x14ac:dyDescent="0.3">
      <c r="A11" s="51"/>
      <c r="B11" s="2" t="s">
        <v>9</v>
      </c>
      <c r="C11" s="2">
        <f t="shared" si="0"/>
        <v>12</v>
      </c>
      <c r="D11" s="2">
        <v>18</v>
      </c>
      <c r="E11" s="2">
        <v>30</v>
      </c>
      <c r="F11" s="9">
        <v>4</v>
      </c>
      <c r="G11" s="2">
        <v>4</v>
      </c>
      <c r="H11" s="2">
        <v>0</v>
      </c>
      <c r="I11" s="30">
        <v>12.523</v>
      </c>
      <c r="J11" s="8">
        <v>1.0285</v>
      </c>
      <c r="K11" s="21">
        <f t="shared" si="1"/>
        <v>1.5427500000000001</v>
      </c>
      <c r="L11" s="45"/>
      <c r="M11" s="34">
        <f t="shared" si="2"/>
        <v>24.326900000000002</v>
      </c>
      <c r="N11" s="48"/>
    </row>
    <row r="12" spans="1:14" ht="15.75" thickBot="1" x14ac:dyDescent="0.3">
      <c r="A12" s="49" t="s">
        <v>8</v>
      </c>
      <c r="B12" s="2" t="s">
        <v>6</v>
      </c>
      <c r="C12" s="2">
        <f t="shared" si="0"/>
        <v>24</v>
      </c>
      <c r="D12" s="2">
        <v>21</v>
      </c>
      <c r="E12" s="2">
        <v>45</v>
      </c>
      <c r="F12" s="9">
        <v>4</v>
      </c>
      <c r="G12" s="2">
        <v>4</v>
      </c>
      <c r="H12" s="2">
        <v>0</v>
      </c>
      <c r="I12" s="30">
        <v>15.932</v>
      </c>
      <c r="J12" s="8">
        <v>1.6451</v>
      </c>
      <c r="K12" s="21">
        <f t="shared" si="1"/>
        <v>1.6451</v>
      </c>
      <c r="L12" s="43">
        <f t="shared" ref="L12" si="5">(E12*K12+E13*K13+E14*K14+E15*K15)/160</f>
        <v>1.644665625</v>
      </c>
      <c r="M12" s="34">
        <f t="shared" si="2"/>
        <v>37.681600000000003</v>
      </c>
      <c r="N12" s="58">
        <f t="shared" ref="N12" si="6">SUM(M12:M15)</f>
        <v>134.93989999999999</v>
      </c>
    </row>
    <row r="13" spans="1:14" ht="15.75" thickBot="1" x14ac:dyDescent="0.3">
      <c r="A13" s="50"/>
      <c r="B13" s="2" t="s">
        <v>7</v>
      </c>
      <c r="C13" s="2">
        <f t="shared" si="0"/>
        <v>11</v>
      </c>
      <c r="D13" s="2">
        <v>14</v>
      </c>
      <c r="E13" s="2">
        <v>25</v>
      </c>
      <c r="F13" s="9">
        <v>4</v>
      </c>
      <c r="G13" s="2">
        <v>4</v>
      </c>
      <c r="H13" s="2">
        <v>0</v>
      </c>
      <c r="I13" s="30">
        <v>12.677</v>
      </c>
      <c r="J13" s="8">
        <v>0.81569999999999998</v>
      </c>
      <c r="K13" s="21">
        <f t="shared" si="1"/>
        <v>1.4682599999999999</v>
      </c>
      <c r="L13" s="44"/>
      <c r="M13" s="34">
        <f t="shared" si="2"/>
        <v>20.117100000000001</v>
      </c>
      <c r="N13" s="59"/>
    </row>
    <row r="14" spans="1:14" ht="15.75" thickBot="1" x14ac:dyDescent="0.3">
      <c r="A14" s="50"/>
      <c r="B14" s="2" t="s">
        <v>8</v>
      </c>
      <c r="C14" s="2">
        <f t="shared" si="0"/>
        <v>31</v>
      </c>
      <c r="D14" s="2">
        <v>29</v>
      </c>
      <c r="E14" s="2">
        <v>60</v>
      </c>
      <c r="F14" s="9">
        <v>4</v>
      </c>
      <c r="G14" s="2">
        <v>4</v>
      </c>
      <c r="H14" s="2">
        <v>0</v>
      </c>
      <c r="I14" s="21">
        <v>17.701000000000001</v>
      </c>
      <c r="J14" s="8">
        <v>2.3702000000000001</v>
      </c>
      <c r="K14" s="21">
        <f t="shared" si="1"/>
        <v>1.7776500000000002</v>
      </c>
      <c r="L14" s="44"/>
      <c r="M14" s="34">
        <f t="shared" si="2"/>
        <v>52.714300000000001</v>
      </c>
      <c r="N14" s="59"/>
    </row>
    <row r="15" spans="1:14" ht="15.75" thickBot="1" x14ac:dyDescent="0.3">
      <c r="A15" s="51"/>
      <c r="B15" s="2" t="s">
        <v>9</v>
      </c>
      <c r="C15" s="2">
        <f t="shared" si="0"/>
        <v>16</v>
      </c>
      <c r="D15" s="2">
        <v>14</v>
      </c>
      <c r="E15" s="2">
        <v>30</v>
      </c>
      <c r="F15" s="9">
        <v>4</v>
      </c>
      <c r="G15" s="2">
        <v>4</v>
      </c>
      <c r="H15" s="2">
        <v>0</v>
      </c>
      <c r="I15" s="30">
        <v>13.643000000000001</v>
      </c>
      <c r="J15" s="8">
        <v>1.0166999999999999</v>
      </c>
      <c r="K15" s="21">
        <f t="shared" si="1"/>
        <v>1.52505</v>
      </c>
      <c r="L15" s="45"/>
      <c r="M15" s="34">
        <f t="shared" si="2"/>
        <v>24.4269</v>
      </c>
      <c r="N15" s="60"/>
    </row>
    <row r="16" spans="1:14" ht="15.75" thickBot="1" x14ac:dyDescent="0.3">
      <c r="A16" s="49" t="s">
        <v>9</v>
      </c>
      <c r="B16" s="2" t="s">
        <v>6</v>
      </c>
      <c r="C16" s="2">
        <f t="shared" si="0"/>
        <v>17</v>
      </c>
      <c r="D16" s="2">
        <v>23</v>
      </c>
      <c r="E16" s="2">
        <v>40</v>
      </c>
      <c r="F16" s="9">
        <v>4</v>
      </c>
      <c r="G16" s="2">
        <v>4</v>
      </c>
      <c r="H16" s="2">
        <v>0</v>
      </c>
      <c r="I16" s="30">
        <v>15.385999999999999</v>
      </c>
      <c r="J16" s="8">
        <v>1.3844000000000001</v>
      </c>
      <c r="K16" s="21">
        <f t="shared" si="1"/>
        <v>1.55745</v>
      </c>
      <c r="L16" s="43">
        <f t="shared" ref="L16" si="7">(E16*K16+E17*K17+E18*K18+E19*K19)/160</f>
        <v>1.5661687500000003</v>
      </c>
      <c r="M16" s="34">
        <f t="shared" si="2"/>
        <v>32.303800000000003</v>
      </c>
      <c r="N16" s="58">
        <f t="shared" ref="N16" si="8">SUM(M16:M19)</f>
        <v>128.89920000000001</v>
      </c>
    </row>
    <row r="17" spans="1:14" ht="15.75" thickBot="1" x14ac:dyDescent="0.3">
      <c r="A17" s="50"/>
      <c r="B17" s="2" t="s">
        <v>7</v>
      </c>
      <c r="C17" s="2">
        <f t="shared" si="0"/>
        <v>22</v>
      </c>
      <c r="D17" s="2">
        <v>18</v>
      </c>
      <c r="E17" s="2">
        <v>40</v>
      </c>
      <c r="F17" s="9">
        <v>4</v>
      </c>
      <c r="G17" s="2">
        <v>4</v>
      </c>
      <c r="H17" s="2">
        <v>0</v>
      </c>
      <c r="I17" s="30">
        <v>12.851000000000001</v>
      </c>
      <c r="J17" s="8">
        <v>1.4658</v>
      </c>
      <c r="K17" s="21">
        <f t="shared" si="1"/>
        <v>1.649025</v>
      </c>
      <c r="L17" s="44"/>
      <c r="M17" s="34">
        <f t="shared" si="2"/>
        <v>33.171300000000002</v>
      </c>
      <c r="N17" s="59"/>
    </row>
    <row r="18" spans="1:14" ht="15.75" thickBot="1" x14ac:dyDescent="0.3">
      <c r="A18" s="50"/>
      <c r="B18" s="2" t="s">
        <v>8</v>
      </c>
      <c r="C18" s="2">
        <f t="shared" si="0"/>
        <v>17</v>
      </c>
      <c r="D18" s="2">
        <v>23</v>
      </c>
      <c r="E18" s="2">
        <v>40</v>
      </c>
      <c r="F18" s="9">
        <v>4</v>
      </c>
      <c r="G18" s="2">
        <v>4</v>
      </c>
      <c r="H18" s="2">
        <v>0</v>
      </c>
      <c r="I18" s="30">
        <v>14.02</v>
      </c>
      <c r="J18" s="8">
        <v>1.2612000000000001</v>
      </c>
      <c r="K18" s="21">
        <f t="shared" si="1"/>
        <v>1.4188500000000002</v>
      </c>
      <c r="L18" s="44"/>
      <c r="M18" s="34">
        <f t="shared" si="2"/>
        <v>29.430000000000003</v>
      </c>
      <c r="N18" s="59"/>
    </row>
    <row r="19" spans="1:14" ht="15.75" thickBot="1" x14ac:dyDescent="0.3">
      <c r="A19" s="51"/>
      <c r="B19" s="2" t="s">
        <v>9</v>
      </c>
      <c r="C19" s="2">
        <f t="shared" si="0"/>
        <v>18</v>
      </c>
      <c r="D19" s="2">
        <v>22</v>
      </c>
      <c r="E19" s="2">
        <v>40</v>
      </c>
      <c r="F19" s="9">
        <v>4</v>
      </c>
      <c r="G19" s="2">
        <v>4</v>
      </c>
      <c r="H19" s="2">
        <v>0</v>
      </c>
      <c r="I19" s="30">
        <v>16.167000000000002</v>
      </c>
      <c r="J19" s="8">
        <v>1.4572000000000001</v>
      </c>
      <c r="K19" s="21">
        <f t="shared" si="1"/>
        <v>1.6393499999999999</v>
      </c>
      <c r="L19" s="45"/>
      <c r="M19" s="34">
        <f>0.3*I19+20*J19</f>
        <v>33.994100000000003</v>
      </c>
      <c r="N19" s="60"/>
    </row>
    <row r="20" spans="1:14" ht="15.75" thickBot="1" x14ac:dyDescent="0.3">
      <c r="A20" s="56" t="s">
        <v>10</v>
      </c>
      <c r="B20" s="57"/>
      <c r="C20" s="14">
        <f>SUM(C4:C19)</f>
        <v>319</v>
      </c>
      <c r="D20" s="14">
        <f>SUM(D4:D19)</f>
        <v>321</v>
      </c>
      <c r="E20" s="14">
        <f>SUM(E4:E19)</f>
        <v>640</v>
      </c>
      <c r="F20" s="14">
        <f t="shared" ref="F20:H20" si="9">SUM(F4:F19)</f>
        <v>64</v>
      </c>
      <c r="G20" s="14">
        <f t="shared" si="9"/>
        <v>64</v>
      </c>
      <c r="H20" s="14">
        <f t="shared" si="9"/>
        <v>0</v>
      </c>
      <c r="I20" s="21">
        <f>SUM(I4:I19)</f>
        <v>247.24159999999998</v>
      </c>
      <c r="J20" s="21">
        <f>SUM(J4:J19)</f>
        <v>23.105599999999999</v>
      </c>
      <c r="K20" s="14"/>
      <c r="L20" s="21">
        <f>AVERAGE(L4:L19)</f>
        <v>1.6246125</v>
      </c>
      <c r="M20" s="21">
        <f>SUM(M5:M19)</f>
        <v>502.55587999999995</v>
      </c>
      <c r="N20" s="21">
        <f>SUM(N4:N19)</f>
        <v>536.28448000000003</v>
      </c>
    </row>
  </sheetData>
  <mergeCells count="26">
    <mergeCell ref="L2:L3"/>
    <mergeCell ref="M2:M3"/>
    <mergeCell ref="N2:N3"/>
    <mergeCell ref="A20:B20"/>
    <mergeCell ref="A12:A15"/>
    <mergeCell ref="L12:L15"/>
    <mergeCell ref="N12:N15"/>
    <mergeCell ref="A16:A19"/>
    <mergeCell ref="L16:L19"/>
    <mergeCell ref="N16:N19"/>
    <mergeCell ref="F2:F3"/>
    <mergeCell ref="G2:G3"/>
    <mergeCell ref="I2:I3"/>
    <mergeCell ref="J2:J3"/>
    <mergeCell ref="K2:K3"/>
    <mergeCell ref="A2:A3"/>
    <mergeCell ref="B2:B3"/>
    <mergeCell ref="C2:C3"/>
    <mergeCell ref="D2:D3"/>
    <mergeCell ref="E2:E3"/>
    <mergeCell ref="A4:A7"/>
    <mergeCell ref="L4:L7"/>
    <mergeCell ref="N4:N7"/>
    <mergeCell ref="A8:A11"/>
    <mergeCell ref="L8:L11"/>
    <mergeCell ref="N8:N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="109" workbookViewId="0">
      <selection activeCell="M10" sqref="M10"/>
    </sheetView>
  </sheetViews>
  <sheetFormatPr defaultRowHeight="15" x14ac:dyDescent="0.25"/>
  <sheetData>
    <row r="1" spans="1:14" ht="15.75" thickBot="1" x14ac:dyDescent="0.3">
      <c r="A1" t="s">
        <v>62</v>
      </c>
    </row>
    <row r="2" spans="1:14" ht="21" customHeight="1" x14ac:dyDescent="0.25">
      <c r="A2" s="52" t="s">
        <v>0</v>
      </c>
      <c r="B2" s="52" t="s">
        <v>1</v>
      </c>
      <c r="C2" s="52" t="s">
        <v>13</v>
      </c>
      <c r="D2" s="52" t="s">
        <v>2</v>
      </c>
      <c r="E2" s="52" t="s">
        <v>3</v>
      </c>
      <c r="F2" s="52" t="s">
        <v>4</v>
      </c>
      <c r="G2" s="52" t="s">
        <v>5</v>
      </c>
      <c r="H2" s="15" t="s">
        <v>14</v>
      </c>
      <c r="I2" s="52" t="s">
        <v>16</v>
      </c>
      <c r="J2" s="52" t="s">
        <v>57</v>
      </c>
      <c r="K2" s="52" t="s">
        <v>11</v>
      </c>
      <c r="L2" s="52" t="s">
        <v>12</v>
      </c>
      <c r="M2" s="54" t="s">
        <v>42</v>
      </c>
      <c r="N2" s="54" t="s">
        <v>43</v>
      </c>
    </row>
    <row r="3" spans="1:14" ht="15.75" thickBot="1" x14ac:dyDescent="0.3">
      <c r="A3" s="53"/>
      <c r="B3" s="53"/>
      <c r="C3" s="53"/>
      <c r="D3" s="53"/>
      <c r="E3" s="53"/>
      <c r="F3" s="53"/>
      <c r="G3" s="53"/>
      <c r="H3" s="16" t="s">
        <v>15</v>
      </c>
      <c r="I3" s="53"/>
      <c r="J3" s="53"/>
      <c r="K3" s="53"/>
      <c r="L3" s="53"/>
      <c r="M3" s="55"/>
      <c r="N3" s="55"/>
    </row>
    <row r="4" spans="1:14" ht="15.75" thickBot="1" x14ac:dyDescent="0.3">
      <c r="A4" s="49" t="s">
        <v>6</v>
      </c>
      <c r="B4" s="2" t="s">
        <v>6</v>
      </c>
      <c r="C4" s="2">
        <f>E4-D4</f>
        <v>17</v>
      </c>
      <c r="D4" s="2">
        <v>23</v>
      </c>
      <c r="E4" s="2">
        <v>40</v>
      </c>
      <c r="F4" s="9">
        <v>4</v>
      </c>
      <c r="G4" s="2">
        <v>4</v>
      </c>
      <c r="H4" s="2">
        <v>0</v>
      </c>
      <c r="I4" s="30">
        <v>18.942</v>
      </c>
      <c r="J4" s="8">
        <v>1.4023000000000001</v>
      </c>
      <c r="K4" s="21">
        <f>J4*45/E4</f>
        <v>1.5775875000000001</v>
      </c>
      <c r="L4" s="43">
        <f>(E4*K4+E5*K5+E6*K6+E7*K7)/160</f>
        <v>1.6165406250000001</v>
      </c>
      <c r="M4" s="21">
        <f>0.3*I4+20*J4</f>
        <v>33.7286</v>
      </c>
      <c r="N4" s="58">
        <f>SUM(M4:M7)</f>
        <v>135.357</v>
      </c>
    </row>
    <row r="5" spans="1:14" ht="15.75" thickBot="1" x14ac:dyDescent="0.3">
      <c r="A5" s="50"/>
      <c r="B5" s="2" t="s">
        <v>7</v>
      </c>
      <c r="C5" s="2">
        <f t="shared" ref="C5:C19" si="0">E5-D5</f>
        <v>19</v>
      </c>
      <c r="D5" s="2">
        <v>21</v>
      </c>
      <c r="E5" s="2">
        <v>40</v>
      </c>
      <c r="F5" s="9">
        <v>4</v>
      </c>
      <c r="G5" s="2">
        <v>4</v>
      </c>
      <c r="H5" s="2">
        <v>0</v>
      </c>
      <c r="I5" s="33">
        <v>16.460999999999999</v>
      </c>
      <c r="J5" s="8">
        <v>1.3923000000000001</v>
      </c>
      <c r="K5" s="21">
        <f t="shared" ref="K5:K19" si="1">J5*45/E5</f>
        <v>1.5663374999999999</v>
      </c>
      <c r="L5" s="44"/>
      <c r="M5" s="21">
        <f t="shared" ref="M5:M18" si="2">0.3*I5+20*J5</f>
        <v>32.784300000000002</v>
      </c>
      <c r="N5" s="59"/>
    </row>
    <row r="6" spans="1:14" ht="15.75" thickBot="1" x14ac:dyDescent="0.3">
      <c r="A6" s="50"/>
      <c r="B6" s="2" t="s">
        <v>8</v>
      </c>
      <c r="C6" s="2">
        <f t="shared" si="0"/>
        <v>21</v>
      </c>
      <c r="D6" s="2">
        <v>19</v>
      </c>
      <c r="E6" s="2">
        <v>40</v>
      </c>
      <c r="F6" s="9">
        <v>4</v>
      </c>
      <c r="G6" s="2">
        <v>4</v>
      </c>
      <c r="H6" s="2">
        <v>0</v>
      </c>
      <c r="I6" s="30">
        <v>16.648</v>
      </c>
      <c r="J6" s="8">
        <v>1.5411999999999999</v>
      </c>
      <c r="K6" s="21">
        <f t="shared" si="1"/>
        <v>1.7338499999999999</v>
      </c>
      <c r="L6" s="44"/>
      <c r="M6" s="21">
        <f t="shared" si="2"/>
        <v>35.818399999999997</v>
      </c>
      <c r="N6" s="59"/>
    </row>
    <row r="7" spans="1:14" ht="15.75" thickBot="1" x14ac:dyDescent="0.3">
      <c r="A7" s="51"/>
      <c r="B7" s="2" t="s">
        <v>9</v>
      </c>
      <c r="C7" s="2">
        <f t="shared" si="0"/>
        <v>18</v>
      </c>
      <c r="D7" s="2">
        <v>22</v>
      </c>
      <c r="E7" s="2">
        <v>40</v>
      </c>
      <c r="F7" s="9">
        <v>4</v>
      </c>
      <c r="G7" s="2">
        <v>4</v>
      </c>
      <c r="H7" s="2">
        <v>0</v>
      </c>
      <c r="I7" s="33">
        <v>15.959</v>
      </c>
      <c r="J7" s="8">
        <v>1.4118999999999999</v>
      </c>
      <c r="K7" s="21">
        <f t="shared" si="1"/>
        <v>1.5883875000000001</v>
      </c>
      <c r="L7" s="45"/>
      <c r="M7" s="21">
        <f t="shared" si="2"/>
        <v>33.025700000000001</v>
      </c>
      <c r="N7" s="60"/>
    </row>
    <row r="8" spans="1:14" ht="15.75" thickBot="1" x14ac:dyDescent="0.3">
      <c r="A8" s="49" t="s">
        <v>7</v>
      </c>
      <c r="B8" s="2" t="s">
        <v>6</v>
      </c>
      <c r="C8" s="2">
        <f t="shared" si="0"/>
        <v>13</v>
      </c>
      <c r="D8" s="2">
        <v>7</v>
      </c>
      <c r="E8" s="2">
        <v>20</v>
      </c>
      <c r="F8" s="9">
        <v>4</v>
      </c>
      <c r="G8" s="2">
        <v>4</v>
      </c>
      <c r="H8" s="2">
        <v>0</v>
      </c>
      <c r="I8" s="30">
        <v>9.9505999999999997</v>
      </c>
      <c r="J8" s="8">
        <v>0.58289999999999997</v>
      </c>
      <c r="K8" s="21">
        <f t="shared" si="1"/>
        <v>1.3115250000000001</v>
      </c>
      <c r="L8" s="43">
        <f t="shared" ref="L8" si="3">(E8*K8+E9*K9+E10*K10+E11*K11)/160</f>
        <v>1.6831125</v>
      </c>
      <c r="M8" s="34">
        <f t="shared" si="2"/>
        <v>14.643179999999999</v>
      </c>
      <c r="N8" s="58">
        <f t="shared" ref="N8" si="4">SUM(M8:M11)</f>
        <v>137.06238000000002</v>
      </c>
    </row>
    <row r="9" spans="1:14" ht="15.75" thickBot="1" x14ac:dyDescent="0.3">
      <c r="A9" s="50"/>
      <c r="B9" s="2" t="s">
        <v>7</v>
      </c>
      <c r="C9" s="2">
        <f t="shared" si="0"/>
        <v>31</v>
      </c>
      <c r="D9" s="2">
        <v>29</v>
      </c>
      <c r="E9" s="2">
        <v>60</v>
      </c>
      <c r="F9" s="9">
        <v>4</v>
      </c>
      <c r="G9" s="2">
        <v>4</v>
      </c>
      <c r="H9" s="2">
        <v>0</v>
      </c>
      <c r="I9" s="21">
        <v>19.280999999999999</v>
      </c>
      <c r="J9" s="8">
        <v>2.3243</v>
      </c>
      <c r="K9" s="21">
        <f t="shared" si="1"/>
        <v>1.743225</v>
      </c>
      <c r="L9" s="44"/>
      <c r="M9" s="21">
        <f t="shared" si="2"/>
        <v>52.270300000000006</v>
      </c>
      <c r="N9" s="59"/>
    </row>
    <row r="10" spans="1:14" ht="15.75" thickBot="1" x14ac:dyDescent="0.3">
      <c r="A10" s="50"/>
      <c r="B10" s="2" t="s">
        <v>8</v>
      </c>
      <c r="C10" s="2">
        <f t="shared" si="0"/>
        <v>32</v>
      </c>
      <c r="D10" s="2">
        <v>18</v>
      </c>
      <c r="E10" s="2">
        <v>50</v>
      </c>
      <c r="F10" s="9">
        <v>4</v>
      </c>
      <c r="G10" s="2">
        <v>4</v>
      </c>
      <c r="H10" s="2">
        <v>0</v>
      </c>
      <c r="I10" s="30">
        <v>16.16</v>
      </c>
      <c r="J10" s="8">
        <v>2.0487000000000002</v>
      </c>
      <c r="K10" s="21">
        <f t="shared" si="1"/>
        <v>1.8438300000000001</v>
      </c>
      <c r="L10" s="44"/>
      <c r="M10" s="34">
        <f t="shared" si="2"/>
        <v>45.822000000000003</v>
      </c>
      <c r="N10" s="59"/>
    </row>
    <row r="11" spans="1:14" ht="15.75" thickBot="1" x14ac:dyDescent="0.3">
      <c r="A11" s="51"/>
      <c r="B11" s="2" t="s">
        <v>9</v>
      </c>
      <c r="C11" s="2">
        <f t="shared" si="0"/>
        <v>12</v>
      </c>
      <c r="D11" s="2">
        <v>18</v>
      </c>
      <c r="E11" s="2">
        <v>30</v>
      </c>
      <c r="F11" s="9">
        <v>4</v>
      </c>
      <c r="G11" s="2">
        <v>4</v>
      </c>
      <c r="H11" s="2">
        <v>0</v>
      </c>
      <c r="I11" s="30">
        <v>12.523</v>
      </c>
      <c r="J11" s="8">
        <v>1.0285</v>
      </c>
      <c r="K11" s="21">
        <f t="shared" si="1"/>
        <v>1.5427500000000001</v>
      </c>
      <c r="L11" s="45"/>
      <c r="M11" s="34">
        <f t="shared" si="2"/>
        <v>24.326900000000002</v>
      </c>
      <c r="N11" s="60"/>
    </row>
    <row r="12" spans="1:14" ht="15.75" thickBot="1" x14ac:dyDescent="0.3">
      <c r="A12" s="49" t="s">
        <v>8</v>
      </c>
      <c r="B12" s="2" t="s">
        <v>6</v>
      </c>
      <c r="C12" s="2">
        <f t="shared" si="0"/>
        <v>24</v>
      </c>
      <c r="D12" s="2">
        <v>21</v>
      </c>
      <c r="E12" s="2">
        <v>45</v>
      </c>
      <c r="F12" s="9">
        <v>4</v>
      </c>
      <c r="G12" s="2">
        <v>4</v>
      </c>
      <c r="H12" s="2">
        <v>0</v>
      </c>
      <c r="I12" s="30">
        <v>15.932</v>
      </c>
      <c r="J12" s="8">
        <v>1.6451</v>
      </c>
      <c r="K12" s="21">
        <f t="shared" si="1"/>
        <v>1.6451</v>
      </c>
      <c r="L12" s="43">
        <f t="shared" ref="L12" si="5">(E12*K12+E13*K13+E14*K14+E15*K15)/160</f>
        <v>1.644665625</v>
      </c>
      <c r="M12" s="34">
        <f t="shared" si="2"/>
        <v>37.681600000000003</v>
      </c>
      <c r="N12" s="58">
        <f t="shared" ref="N12" si="6">SUM(M12:M15)</f>
        <v>134.93989999999999</v>
      </c>
    </row>
    <row r="13" spans="1:14" ht="15.75" thickBot="1" x14ac:dyDescent="0.3">
      <c r="A13" s="50"/>
      <c r="B13" s="2" t="s">
        <v>7</v>
      </c>
      <c r="C13" s="2">
        <f t="shared" si="0"/>
        <v>11</v>
      </c>
      <c r="D13" s="2">
        <v>14</v>
      </c>
      <c r="E13" s="2">
        <v>25</v>
      </c>
      <c r="F13" s="9">
        <v>4</v>
      </c>
      <c r="G13" s="2">
        <v>4</v>
      </c>
      <c r="H13" s="2">
        <v>0</v>
      </c>
      <c r="I13" s="30">
        <v>12.677</v>
      </c>
      <c r="J13" s="8">
        <v>0.81569999999999998</v>
      </c>
      <c r="K13" s="21">
        <f t="shared" si="1"/>
        <v>1.4682599999999999</v>
      </c>
      <c r="L13" s="44"/>
      <c r="M13" s="34">
        <f t="shared" si="2"/>
        <v>20.117100000000001</v>
      </c>
      <c r="N13" s="59"/>
    </row>
    <row r="14" spans="1:14" ht="15.75" thickBot="1" x14ac:dyDescent="0.3">
      <c r="A14" s="50"/>
      <c r="B14" s="2" t="s">
        <v>8</v>
      </c>
      <c r="C14" s="2">
        <f t="shared" si="0"/>
        <v>31</v>
      </c>
      <c r="D14" s="2">
        <v>29</v>
      </c>
      <c r="E14" s="2">
        <v>60</v>
      </c>
      <c r="F14" s="9">
        <v>4</v>
      </c>
      <c r="G14" s="2">
        <v>4</v>
      </c>
      <c r="H14" s="2">
        <v>0</v>
      </c>
      <c r="I14" s="30">
        <v>17.701000000000001</v>
      </c>
      <c r="J14" s="8">
        <v>2.3702000000000001</v>
      </c>
      <c r="K14" s="21">
        <f t="shared" si="1"/>
        <v>1.7776500000000002</v>
      </c>
      <c r="L14" s="44"/>
      <c r="M14" s="34">
        <f t="shared" si="2"/>
        <v>52.714300000000001</v>
      </c>
      <c r="N14" s="59"/>
    </row>
    <row r="15" spans="1:14" ht="15.75" thickBot="1" x14ac:dyDescent="0.3">
      <c r="A15" s="51"/>
      <c r="B15" s="2" t="s">
        <v>9</v>
      </c>
      <c r="C15" s="2">
        <f t="shared" si="0"/>
        <v>16</v>
      </c>
      <c r="D15" s="2">
        <v>14</v>
      </c>
      <c r="E15" s="2">
        <v>30</v>
      </c>
      <c r="F15" s="9">
        <v>4</v>
      </c>
      <c r="G15" s="2">
        <v>4</v>
      </c>
      <c r="H15" s="2">
        <v>0</v>
      </c>
      <c r="I15" s="30">
        <v>13.643000000000001</v>
      </c>
      <c r="J15" s="8">
        <v>1.0166999999999999</v>
      </c>
      <c r="K15" s="21">
        <f t="shared" si="1"/>
        <v>1.52505</v>
      </c>
      <c r="L15" s="45"/>
      <c r="M15" s="34">
        <f t="shared" si="2"/>
        <v>24.4269</v>
      </c>
      <c r="N15" s="60"/>
    </row>
    <row r="16" spans="1:14" ht="15.75" thickBot="1" x14ac:dyDescent="0.3">
      <c r="A16" s="49" t="s">
        <v>9</v>
      </c>
      <c r="B16" s="2" t="s">
        <v>6</v>
      </c>
      <c r="C16" s="2">
        <f t="shared" si="0"/>
        <v>17</v>
      </c>
      <c r="D16" s="2">
        <v>23</v>
      </c>
      <c r="E16" s="2">
        <v>40</v>
      </c>
      <c r="F16" s="9">
        <v>4</v>
      </c>
      <c r="G16" s="2">
        <v>4</v>
      </c>
      <c r="H16" s="2">
        <v>0</v>
      </c>
      <c r="I16" s="30">
        <v>15.385999999999999</v>
      </c>
      <c r="J16" s="8">
        <v>1.3844000000000001</v>
      </c>
      <c r="K16" s="21">
        <f t="shared" si="1"/>
        <v>1.55745</v>
      </c>
      <c r="L16" s="43">
        <f t="shared" ref="L16" si="7">(E16*K16+E17*K17+E18*K18+E19*K19)/160</f>
        <v>1.5661687500000003</v>
      </c>
      <c r="M16" s="34">
        <f t="shared" si="2"/>
        <v>32.303800000000003</v>
      </c>
      <c r="N16" s="58">
        <f t="shared" ref="N16" si="8">SUM(M16:M19)</f>
        <v>128.89920000000001</v>
      </c>
    </row>
    <row r="17" spans="1:14" ht="15.75" thickBot="1" x14ac:dyDescent="0.3">
      <c r="A17" s="50"/>
      <c r="B17" s="2" t="s">
        <v>7</v>
      </c>
      <c r="C17" s="2">
        <f t="shared" si="0"/>
        <v>22</v>
      </c>
      <c r="D17" s="2">
        <v>18</v>
      </c>
      <c r="E17" s="2">
        <v>40</v>
      </c>
      <c r="F17" s="9">
        <v>4</v>
      </c>
      <c r="G17" s="2">
        <v>4</v>
      </c>
      <c r="H17" s="2">
        <v>0</v>
      </c>
      <c r="I17" s="30">
        <v>12.851000000000001</v>
      </c>
      <c r="J17" s="8">
        <v>1.4658</v>
      </c>
      <c r="K17" s="21">
        <f t="shared" si="1"/>
        <v>1.649025</v>
      </c>
      <c r="L17" s="44"/>
      <c r="M17" s="34">
        <f t="shared" si="2"/>
        <v>33.171300000000002</v>
      </c>
      <c r="N17" s="59"/>
    </row>
    <row r="18" spans="1:14" ht="15.75" thickBot="1" x14ac:dyDescent="0.3">
      <c r="A18" s="50"/>
      <c r="B18" s="2" t="s">
        <v>8</v>
      </c>
      <c r="C18" s="2">
        <f t="shared" si="0"/>
        <v>17</v>
      </c>
      <c r="D18" s="2">
        <v>23</v>
      </c>
      <c r="E18" s="2">
        <v>40</v>
      </c>
      <c r="F18" s="9">
        <v>4</v>
      </c>
      <c r="G18" s="2">
        <v>4</v>
      </c>
      <c r="H18" s="2">
        <v>0</v>
      </c>
      <c r="I18" s="30">
        <v>14.02</v>
      </c>
      <c r="J18" s="8">
        <v>1.2612000000000001</v>
      </c>
      <c r="K18" s="21">
        <f t="shared" si="1"/>
        <v>1.4188500000000002</v>
      </c>
      <c r="L18" s="44"/>
      <c r="M18" s="34">
        <f t="shared" si="2"/>
        <v>29.430000000000003</v>
      </c>
      <c r="N18" s="59"/>
    </row>
    <row r="19" spans="1:14" ht="15.75" thickBot="1" x14ac:dyDescent="0.3">
      <c r="A19" s="51"/>
      <c r="B19" s="2" t="s">
        <v>9</v>
      </c>
      <c r="C19" s="2">
        <f t="shared" si="0"/>
        <v>18</v>
      </c>
      <c r="D19" s="2">
        <v>22</v>
      </c>
      <c r="E19" s="2">
        <v>40</v>
      </c>
      <c r="F19" s="9">
        <v>4</v>
      </c>
      <c r="G19" s="2">
        <v>4</v>
      </c>
      <c r="H19" s="2">
        <v>0</v>
      </c>
      <c r="I19" s="30">
        <v>16.167000000000002</v>
      </c>
      <c r="J19" s="8">
        <v>1.4572000000000001</v>
      </c>
      <c r="K19" s="21">
        <f t="shared" si="1"/>
        <v>1.6393499999999999</v>
      </c>
      <c r="L19" s="45"/>
      <c r="M19" s="34">
        <f>0.3*I19+20*J19</f>
        <v>33.994100000000003</v>
      </c>
      <c r="N19" s="60"/>
    </row>
    <row r="20" spans="1:14" ht="15.75" thickBot="1" x14ac:dyDescent="0.3">
      <c r="A20" s="56" t="s">
        <v>10</v>
      </c>
      <c r="B20" s="57"/>
      <c r="C20" s="14">
        <f>SUM(C4:C19)</f>
        <v>319</v>
      </c>
      <c r="D20" s="14">
        <f>SUM(D4:D19)</f>
        <v>321</v>
      </c>
      <c r="E20" s="14">
        <f>SUM(E4:E19)</f>
        <v>640</v>
      </c>
      <c r="F20" s="14">
        <f t="shared" ref="F20:H20" si="9">SUM(F4:F19)</f>
        <v>64</v>
      </c>
      <c r="G20" s="14">
        <f t="shared" si="9"/>
        <v>64</v>
      </c>
      <c r="H20" s="14">
        <f t="shared" si="9"/>
        <v>0</v>
      </c>
      <c r="I20" s="21">
        <f>SUM(I4:I19)</f>
        <v>244.30159999999998</v>
      </c>
      <c r="J20" s="21">
        <f>SUM(J4:J19)</f>
        <v>23.148399999999999</v>
      </c>
      <c r="K20" s="14"/>
      <c r="L20" s="21">
        <f>AVERAGE(L4:L19)</f>
        <v>1.627621875</v>
      </c>
      <c r="M20" s="34">
        <f>SUM(M5:M19)</f>
        <v>502.52987999999999</v>
      </c>
      <c r="N20" s="21">
        <f>SUM(N4:N19)</f>
        <v>536.25847999999996</v>
      </c>
    </row>
  </sheetData>
  <mergeCells count="26">
    <mergeCell ref="L2:L3"/>
    <mergeCell ref="M2:M3"/>
    <mergeCell ref="N2:N3"/>
    <mergeCell ref="A20:B20"/>
    <mergeCell ref="A12:A15"/>
    <mergeCell ref="L12:L15"/>
    <mergeCell ref="N12:N15"/>
    <mergeCell ref="A16:A19"/>
    <mergeCell ref="L16:L19"/>
    <mergeCell ref="N16:N19"/>
    <mergeCell ref="F2:F3"/>
    <mergeCell ref="G2:G3"/>
    <mergeCell ref="I2:I3"/>
    <mergeCell ref="J2:J3"/>
    <mergeCell ref="K2:K3"/>
    <mergeCell ref="A2:A3"/>
    <mergeCell ref="B2:B3"/>
    <mergeCell ref="C2:C3"/>
    <mergeCell ref="D2:D3"/>
    <mergeCell ref="E2:E3"/>
    <mergeCell ref="A4:A7"/>
    <mergeCell ref="L4:L7"/>
    <mergeCell ref="N4:N7"/>
    <mergeCell ref="A8:A11"/>
    <mergeCell ref="L8:L11"/>
    <mergeCell ref="N8:N1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="107" workbookViewId="0">
      <selection activeCell="M21" sqref="M21"/>
    </sheetView>
  </sheetViews>
  <sheetFormatPr defaultRowHeight="15" x14ac:dyDescent="0.25"/>
  <cols>
    <col min="12" max="12" width="8.875" bestFit="1" customWidth="1"/>
    <col min="13" max="14" width="9.125" bestFit="1" customWidth="1"/>
  </cols>
  <sheetData>
    <row r="1" spans="1:14" ht="15.75" thickBot="1" x14ac:dyDescent="0.3">
      <c r="A1" t="s">
        <v>62</v>
      </c>
    </row>
    <row r="2" spans="1:14" ht="22.5" x14ac:dyDescent="0.25">
      <c r="A2" s="52" t="s">
        <v>0</v>
      </c>
      <c r="B2" s="52" t="s">
        <v>1</v>
      </c>
      <c r="C2" s="52" t="s">
        <v>13</v>
      </c>
      <c r="D2" s="52" t="s">
        <v>2</v>
      </c>
      <c r="E2" s="52" t="s">
        <v>3</v>
      </c>
      <c r="F2" s="52" t="s">
        <v>4</v>
      </c>
      <c r="G2" s="52" t="s">
        <v>5</v>
      </c>
      <c r="H2" s="15" t="s">
        <v>14</v>
      </c>
      <c r="I2" s="52" t="s">
        <v>16</v>
      </c>
      <c r="J2" s="52" t="s">
        <v>57</v>
      </c>
      <c r="K2" s="52" t="s">
        <v>11</v>
      </c>
      <c r="L2" s="52" t="s">
        <v>12</v>
      </c>
      <c r="M2" s="54" t="s">
        <v>42</v>
      </c>
      <c r="N2" s="54" t="s">
        <v>43</v>
      </c>
    </row>
    <row r="3" spans="1:14" ht="15.75" thickBot="1" x14ac:dyDescent="0.3">
      <c r="A3" s="53"/>
      <c r="B3" s="53"/>
      <c r="C3" s="53"/>
      <c r="D3" s="53"/>
      <c r="E3" s="53"/>
      <c r="F3" s="53"/>
      <c r="G3" s="53"/>
      <c r="H3" s="16" t="s">
        <v>15</v>
      </c>
      <c r="I3" s="53"/>
      <c r="J3" s="53"/>
      <c r="K3" s="53"/>
      <c r="L3" s="53"/>
      <c r="M3" s="55"/>
      <c r="N3" s="55"/>
    </row>
    <row r="4" spans="1:14" ht="15.75" thickBot="1" x14ac:dyDescent="0.3">
      <c r="A4" s="49" t="s">
        <v>6</v>
      </c>
      <c r="B4" s="2" t="s">
        <v>6</v>
      </c>
      <c r="C4" s="2">
        <f>E4-D4</f>
        <v>17</v>
      </c>
      <c r="D4" s="2">
        <v>23</v>
      </c>
      <c r="E4" s="2">
        <v>40</v>
      </c>
      <c r="F4" s="9">
        <v>4</v>
      </c>
      <c r="G4" s="2">
        <v>4</v>
      </c>
      <c r="H4" s="2">
        <v>0</v>
      </c>
      <c r="I4" s="30">
        <v>18.942</v>
      </c>
      <c r="J4" s="8">
        <v>1.4023000000000001</v>
      </c>
      <c r="K4" s="21">
        <f>J4*45/E4</f>
        <v>1.5775875000000001</v>
      </c>
      <c r="L4" s="43">
        <f>(E4*K4+E5*K5+E6*K6+E7*K7)/160</f>
        <v>1.6165406250000001</v>
      </c>
      <c r="M4" s="22">
        <f>0.3*I4+20*J4</f>
        <v>33.7286</v>
      </c>
      <c r="N4" s="58">
        <f>SUM(M4:M7)</f>
        <v>135.357</v>
      </c>
    </row>
    <row r="5" spans="1:14" ht="15.75" thickBot="1" x14ac:dyDescent="0.3">
      <c r="A5" s="50"/>
      <c r="B5" s="2" t="s">
        <v>7</v>
      </c>
      <c r="C5" s="2">
        <f t="shared" ref="C5:C19" si="0">E5-D5</f>
        <v>19</v>
      </c>
      <c r="D5" s="2">
        <v>21</v>
      </c>
      <c r="E5" s="2">
        <v>40</v>
      </c>
      <c r="F5" s="9">
        <v>4</v>
      </c>
      <c r="G5" s="2">
        <v>4</v>
      </c>
      <c r="H5" s="2">
        <v>0</v>
      </c>
      <c r="I5" s="33">
        <v>16.460999999999999</v>
      </c>
      <c r="J5" s="8">
        <v>1.3923000000000001</v>
      </c>
      <c r="K5" s="21">
        <f t="shared" ref="K5:K19" si="1">J5*45/E5</f>
        <v>1.5663374999999999</v>
      </c>
      <c r="L5" s="44"/>
      <c r="M5" s="21">
        <f t="shared" ref="M5:M18" si="2">0.3*I5+20*J5</f>
        <v>32.784300000000002</v>
      </c>
      <c r="N5" s="59"/>
    </row>
    <row r="6" spans="1:14" ht="15.75" thickBot="1" x14ac:dyDescent="0.3">
      <c r="A6" s="50"/>
      <c r="B6" s="2" t="s">
        <v>8</v>
      </c>
      <c r="C6" s="2">
        <f t="shared" si="0"/>
        <v>21</v>
      </c>
      <c r="D6" s="2">
        <v>19</v>
      </c>
      <c r="E6" s="2">
        <v>40</v>
      </c>
      <c r="F6" s="9">
        <v>4</v>
      </c>
      <c r="G6" s="2">
        <v>4</v>
      </c>
      <c r="H6" s="2">
        <v>0</v>
      </c>
      <c r="I6" s="30">
        <v>16.648</v>
      </c>
      <c r="J6" s="8">
        <v>1.5411999999999999</v>
      </c>
      <c r="K6" s="21">
        <f t="shared" si="1"/>
        <v>1.7338499999999999</v>
      </c>
      <c r="L6" s="44"/>
      <c r="M6" s="21">
        <f t="shared" si="2"/>
        <v>35.818399999999997</v>
      </c>
      <c r="N6" s="59"/>
    </row>
    <row r="7" spans="1:14" ht="15.75" thickBot="1" x14ac:dyDescent="0.3">
      <c r="A7" s="51"/>
      <c r="B7" s="2" t="s">
        <v>9</v>
      </c>
      <c r="C7" s="2">
        <f t="shared" si="0"/>
        <v>18</v>
      </c>
      <c r="D7" s="2">
        <v>22</v>
      </c>
      <c r="E7" s="2">
        <v>40</v>
      </c>
      <c r="F7" s="9">
        <v>4</v>
      </c>
      <c r="G7" s="2">
        <v>4</v>
      </c>
      <c r="H7" s="2">
        <v>0</v>
      </c>
      <c r="I7" s="33">
        <v>15.959</v>
      </c>
      <c r="J7" s="8">
        <v>1.4118999999999999</v>
      </c>
      <c r="K7" s="21">
        <f t="shared" si="1"/>
        <v>1.5883875000000001</v>
      </c>
      <c r="L7" s="45"/>
      <c r="M7" s="21">
        <f t="shared" si="2"/>
        <v>33.025700000000001</v>
      </c>
      <c r="N7" s="60"/>
    </row>
    <row r="8" spans="1:14" ht="15.75" thickBot="1" x14ac:dyDescent="0.3">
      <c r="A8" s="49" t="s">
        <v>7</v>
      </c>
      <c r="B8" s="2" t="s">
        <v>6</v>
      </c>
      <c r="C8" s="2">
        <f t="shared" si="0"/>
        <v>13</v>
      </c>
      <c r="D8" s="2">
        <v>7</v>
      </c>
      <c r="E8" s="2">
        <v>20</v>
      </c>
      <c r="F8" s="9">
        <v>4</v>
      </c>
      <c r="G8" s="2">
        <v>4</v>
      </c>
      <c r="H8" s="2">
        <v>0</v>
      </c>
      <c r="I8" s="21">
        <v>9.9505999999999997</v>
      </c>
      <c r="J8" s="8">
        <v>0.58289999999999997</v>
      </c>
      <c r="K8" s="21">
        <f t="shared" si="1"/>
        <v>1.3115250000000001</v>
      </c>
      <c r="L8" s="43">
        <f t="shared" ref="L8" si="3">(E8*K8+E9*K9+E10*K10+E11*K11)/160</f>
        <v>1.6784437500000002</v>
      </c>
      <c r="M8" s="34">
        <f t="shared" si="2"/>
        <v>14.643179999999999</v>
      </c>
      <c r="N8" s="46">
        <f t="shared" ref="N8" si="4">SUM(M8:M11)</f>
        <v>136.92268000000001</v>
      </c>
    </row>
    <row r="9" spans="1:14" ht="15.75" thickBot="1" x14ac:dyDescent="0.3">
      <c r="A9" s="50"/>
      <c r="B9" s="2" t="s">
        <v>7</v>
      </c>
      <c r="C9" s="2">
        <f t="shared" si="0"/>
        <v>31</v>
      </c>
      <c r="D9" s="2">
        <v>29</v>
      </c>
      <c r="E9" s="2">
        <v>60</v>
      </c>
      <c r="F9" s="9">
        <v>4</v>
      </c>
      <c r="G9" s="2">
        <v>4</v>
      </c>
      <c r="H9" s="2">
        <v>0</v>
      </c>
      <c r="I9" s="21">
        <v>19.922000000000001</v>
      </c>
      <c r="J9" s="8">
        <v>2.3077000000000001</v>
      </c>
      <c r="K9" s="21">
        <f t="shared" si="1"/>
        <v>1.7307750000000002</v>
      </c>
      <c r="L9" s="44"/>
      <c r="M9" s="34">
        <f t="shared" si="2"/>
        <v>52.130600000000001</v>
      </c>
      <c r="N9" s="47"/>
    </row>
    <row r="10" spans="1:14" ht="15.75" thickBot="1" x14ac:dyDescent="0.3">
      <c r="A10" s="50"/>
      <c r="B10" s="2" t="s">
        <v>8</v>
      </c>
      <c r="C10" s="2">
        <f t="shared" si="0"/>
        <v>32</v>
      </c>
      <c r="D10" s="2">
        <v>18</v>
      </c>
      <c r="E10" s="2">
        <v>50</v>
      </c>
      <c r="F10" s="9">
        <v>4</v>
      </c>
      <c r="G10" s="2">
        <v>4</v>
      </c>
      <c r="H10" s="2">
        <v>0</v>
      </c>
      <c r="I10" s="21">
        <v>16.16</v>
      </c>
      <c r="J10" s="8">
        <v>2.0487000000000002</v>
      </c>
      <c r="K10" s="21">
        <f t="shared" si="1"/>
        <v>1.8438300000000001</v>
      </c>
      <c r="L10" s="44"/>
      <c r="M10" s="34">
        <f t="shared" si="2"/>
        <v>45.822000000000003</v>
      </c>
      <c r="N10" s="47"/>
    </row>
    <row r="11" spans="1:14" ht="15.75" thickBot="1" x14ac:dyDescent="0.3">
      <c r="A11" s="51"/>
      <c r="B11" s="2" t="s">
        <v>9</v>
      </c>
      <c r="C11" s="2">
        <f t="shared" si="0"/>
        <v>12</v>
      </c>
      <c r="D11" s="2">
        <v>18</v>
      </c>
      <c r="E11" s="2">
        <v>30</v>
      </c>
      <c r="F11" s="9">
        <v>4</v>
      </c>
      <c r="G11" s="2">
        <v>4</v>
      </c>
      <c r="H11" s="2">
        <v>0</v>
      </c>
      <c r="I11" s="21">
        <v>12.523</v>
      </c>
      <c r="J11" s="8">
        <v>1.0285</v>
      </c>
      <c r="K11" s="21">
        <f t="shared" si="1"/>
        <v>1.5427500000000001</v>
      </c>
      <c r="L11" s="45"/>
      <c r="M11" s="34">
        <f t="shared" si="2"/>
        <v>24.326900000000002</v>
      </c>
      <c r="N11" s="48"/>
    </row>
    <row r="12" spans="1:14" ht="15.75" thickBot="1" x14ac:dyDescent="0.3">
      <c r="A12" s="49" t="s">
        <v>8</v>
      </c>
      <c r="B12" s="2" t="s">
        <v>6</v>
      </c>
      <c r="C12" s="2">
        <f t="shared" si="0"/>
        <v>24</v>
      </c>
      <c r="D12" s="2">
        <v>21</v>
      </c>
      <c r="E12" s="2">
        <v>45</v>
      </c>
      <c r="F12" s="9">
        <v>4</v>
      </c>
      <c r="G12" s="2">
        <v>4</v>
      </c>
      <c r="H12" s="2">
        <v>0</v>
      </c>
      <c r="I12" s="30">
        <v>15.932</v>
      </c>
      <c r="J12" s="8">
        <v>1.6451</v>
      </c>
      <c r="K12" s="21">
        <f t="shared" si="1"/>
        <v>1.6451</v>
      </c>
      <c r="L12" s="43">
        <f t="shared" ref="L12" si="5">(E12*K12+E13*K13+E14*K14+E15*K15)/160</f>
        <v>1.644665625</v>
      </c>
      <c r="M12" s="34">
        <f t="shared" si="2"/>
        <v>37.681600000000003</v>
      </c>
      <c r="N12" s="46">
        <f t="shared" ref="N12" si="6">SUM(M12:M15)</f>
        <v>134.93989999999999</v>
      </c>
    </row>
    <row r="13" spans="1:14" ht="15.75" thickBot="1" x14ac:dyDescent="0.3">
      <c r="A13" s="50"/>
      <c r="B13" s="2" t="s">
        <v>7</v>
      </c>
      <c r="C13" s="2">
        <f t="shared" si="0"/>
        <v>11</v>
      </c>
      <c r="D13" s="2">
        <v>14</v>
      </c>
      <c r="E13" s="2">
        <v>25</v>
      </c>
      <c r="F13" s="9">
        <v>4</v>
      </c>
      <c r="G13" s="2">
        <v>4</v>
      </c>
      <c r="H13" s="2">
        <v>0</v>
      </c>
      <c r="I13" s="21">
        <v>12.677</v>
      </c>
      <c r="J13" s="8">
        <v>0.81569999999999998</v>
      </c>
      <c r="K13" s="21">
        <f t="shared" si="1"/>
        <v>1.4682599999999999</v>
      </c>
      <c r="L13" s="44"/>
      <c r="M13" s="34">
        <f t="shared" si="2"/>
        <v>20.117100000000001</v>
      </c>
      <c r="N13" s="47"/>
    </row>
    <row r="14" spans="1:14" ht="15.75" thickBot="1" x14ac:dyDescent="0.3">
      <c r="A14" s="50"/>
      <c r="B14" s="2" t="s">
        <v>8</v>
      </c>
      <c r="C14" s="2">
        <f t="shared" si="0"/>
        <v>31</v>
      </c>
      <c r="D14" s="2">
        <v>29</v>
      </c>
      <c r="E14" s="2">
        <v>60</v>
      </c>
      <c r="F14" s="9">
        <v>4</v>
      </c>
      <c r="G14" s="2">
        <v>4</v>
      </c>
      <c r="H14" s="2">
        <v>0</v>
      </c>
      <c r="I14" s="30">
        <v>17.701000000000001</v>
      </c>
      <c r="J14" s="8">
        <v>2.3702000000000001</v>
      </c>
      <c r="K14" s="21">
        <f t="shared" si="1"/>
        <v>1.7776500000000002</v>
      </c>
      <c r="L14" s="44"/>
      <c r="M14" s="34">
        <f t="shared" si="2"/>
        <v>52.714300000000001</v>
      </c>
      <c r="N14" s="47"/>
    </row>
    <row r="15" spans="1:14" ht="15.75" thickBot="1" x14ac:dyDescent="0.3">
      <c r="A15" s="51"/>
      <c r="B15" s="2" t="s">
        <v>9</v>
      </c>
      <c r="C15" s="2">
        <f t="shared" si="0"/>
        <v>16</v>
      </c>
      <c r="D15" s="2">
        <v>14</v>
      </c>
      <c r="E15" s="2">
        <v>30</v>
      </c>
      <c r="F15" s="9">
        <v>4</v>
      </c>
      <c r="G15" s="2">
        <v>4</v>
      </c>
      <c r="H15" s="2">
        <v>0</v>
      </c>
      <c r="I15" s="21">
        <v>13.643000000000001</v>
      </c>
      <c r="J15" s="8">
        <v>1.0166999999999999</v>
      </c>
      <c r="K15" s="21">
        <f t="shared" si="1"/>
        <v>1.52505</v>
      </c>
      <c r="L15" s="45"/>
      <c r="M15" s="34">
        <f t="shared" si="2"/>
        <v>24.4269</v>
      </c>
      <c r="N15" s="48"/>
    </row>
    <row r="16" spans="1:14" ht="15.75" thickBot="1" x14ac:dyDescent="0.3">
      <c r="A16" s="49" t="s">
        <v>9</v>
      </c>
      <c r="B16" s="2" t="s">
        <v>6</v>
      </c>
      <c r="C16" s="2">
        <f t="shared" si="0"/>
        <v>17</v>
      </c>
      <c r="D16" s="2">
        <v>23</v>
      </c>
      <c r="E16" s="2">
        <v>40</v>
      </c>
      <c r="F16" s="9">
        <v>4</v>
      </c>
      <c r="G16" s="2">
        <v>4</v>
      </c>
      <c r="H16" s="2">
        <v>0</v>
      </c>
      <c r="I16" s="30">
        <v>15.385999999999999</v>
      </c>
      <c r="J16" s="8">
        <v>1.3844000000000001</v>
      </c>
      <c r="K16" s="21">
        <f t="shared" si="1"/>
        <v>1.55745</v>
      </c>
      <c r="L16" s="43">
        <f t="shared" ref="L16" si="7">(E16*K16+E17*K17+E18*K18+E19*K19)/160</f>
        <v>1.5661687500000003</v>
      </c>
      <c r="M16" s="34">
        <f t="shared" si="2"/>
        <v>32.303800000000003</v>
      </c>
      <c r="N16" s="58">
        <f t="shared" ref="N16" si="8">SUM(M16:M19)</f>
        <v>128.89920000000001</v>
      </c>
    </row>
    <row r="17" spans="1:14" ht="15.75" thickBot="1" x14ac:dyDescent="0.3">
      <c r="A17" s="50"/>
      <c r="B17" s="2" t="s">
        <v>7</v>
      </c>
      <c r="C17" s="2">
        <f t="shared" si="0"/>
        <v>22</v>
      </c>
      <c r="D17" s="2">
        <v>18</v>
      </c>
      <c r="E17" s="2">
        <v>40</v>
      </c>
      <c r="F17" s="9">
        <v>4</v>
      </c>
      <c r="G17" s="2">
        <v>4</v>
      </c>
      <c r="H17" s="2">
        <v>0</v>
      </c>
      <c r="I17" s="30">
        <v>12.851000000000001</v>
      </c>
      <c r="J17" s="8">
        <v>1.4658</v>
      </c>
      <c r="K17" s="21">
        <f t="shared" si="1"/>
        <v>1.649025</v>
      </c>
      <c r="L17" s="44"/>
      <c r="M17" s="34">
        <f t="shared" si="2"/>
        <v>33.171300000000002</v>
      </c>
      <c r="N17" s="59"/>
    </row>
    <row r="18" spans="1:14" ht="15.75" thickBot="1" x14ac:dyDescent="0.3">
      <c r="A18" s="50"/>
      <c r="B18" s="2" t="s">
        <v>8</v>
      </c>
      <c r="C18" s="2">
        <f t="shared" si="0"/>
        <v>17</v>
      </c>
      <c r="D18" s="2">
        <v>23</v>
      </c>
      <c r="E18" s="2">
        <v>40</v>
      </c>
      <c r="F18" s="9">
        <v>4</v>
      </c>
      <c r="G18" s="2">
        <v>4</v>
      </c>
      <c r="H18" s="2">
        <v>0</v>
      </c>
      <c r="I18" s="21">
        <v>14.02</v>
      </c>
      <c r="J18" s="8">
        <v>1.2612000000000001</v>
      </c>
      <c r="K18" s="21">
        <f t="shared" si="1"/>
        <v>1.4188500000000002</v>
      </c>
      <c r="L18" s="44"/>
      <c r="M18" s="34">
        <f t="shared" si="2"/>
        <v>29.430000000000003</v>
      </c>
      <c r="N18" s="59"/>
    </row>
    <row r="19" spans="1:14" ht="15.75" thickBot="1" x14ac:dyDescent="0.3">
      <c r="A19" s="51"/>
      <c r="B19" s="2" t="s">
        <v>9</v>
      </c>
      <c r="C19" s="2">
        <f t="shared" si="0"/>
        <v>18</v>
      </c>
      <c r="D19" s="2">
        <v>22</v>
      </c>
      <c r="E19" s="2">
        <v>40</v>
      </c>
      <c r="F19" s="9">
        <v>4</v>
      </c>
      <c r="G19" s="2">
        <v>4</v>
      </c>
      <c r="H19" s="2">
        <v>0</v>
      </c>
      <c r="I19" s="21">
        <v>16.167000000000002</v>
      </c>
      <c r="J19" s="8">
        <v>1.4572000000000001</v>
      </c>
      <c r="K19" s="21">
        <f t="shared" si="1"/>
        <v>1.6393499999999999</v>
      </c>
      <c r="L19" s="45"/>
      <c r="M19" s="34">
        <f>0.3*I19+20*J19</f>
        <v>33.994100000000003</v>
      </c>
      <c r="N19" s="60"/>
    </row>
    <row r="20" spans="1:14" ht="15.75" thickBot="1" x14ac:dyDescent="0.3">
      <c r="A20" s="56" t="s">
        <v>10</v>
      </c>
      <c r="B20" s="57"/>
      <c r="C20" s="14">
        <f>SUM(C4:C19)</f>
        <v>319</v>
      </c>
      <c r="D20" s="14">
        <f>SUM(D4:D19)</f>
        <v>321</v>
      </c>
      <c r="E20" s="14">
        <f>SUM(E4:E19)</f>
        <v>640</v>
      </c>
      <c r="F20" s="14">
        <f t="shared" ref="F20:H20" si="9">SUM(F4:F19)</f>
        <v>64</v>
      </c>
      <c r="G20" s="14">
        <f t="shared" si="9"/>
        <v>64</v>
      </c>
      <c r="H20" s="14">
        <f t="shared" si="9"/>
        <v>0</v>
      </c>
      <c r="I20" s="21">
        <f>SUM(I4:I19)</f>
        <v>244.94259999999997</v>
      </c>
      <c r="J20" s="21">
        <f>SUM(J4:J19)</f>
        <v>23.131799999999998</v>
      </c>
      <c r="K20" s="14"/>
      <c r="L20" s="21">
        <f>AVERAGE(L4:L19)</f>
        <v>1.6264546875000001</v>
      </c>
      <c r="M20" s="21">
        <f>SUM(M5:M19)</f>
        <v>502.39017999999993</v>
      </c>
      <c r="N20" s="21">
        <f>SUM(N4:N19)</f>
        <v>536.11878000000002</v>
      </c>
    </row>
  </sheetData>
  <mergeCells count="26">
    <mergeCell ref="L2:L3"/>
    <mergeCell ref="M2:M3"/>
    <mergeCell ref="N2:N3"/>
    <mergeCell ref="A20:B20"/>
    <mergeCell ref="A12:A15"/>
    <mergeCell ref="L12:L15"/>
    <mergeCell ref="N12:N15"/>
    <mergeCell ref="A16:A19"/>
    <mergeCell ref="L16:L19"/>
    <mergeCell ref="N16:N19"/>
    <mergeCell ref="F2:F3"/>
    <mergeCell ref="G2:G3"/>
    <mergeCell ref="I2:I3"/>
    <mergeCell ref="J2:J3"/>
    <mergeCell ref="K2:K3"/>
    <mergeCell ref="A2:A3"/>
    <mergeCell ref="B2:B3"/>
    <mergeCell ref="C2:C3"/>
    <mergeCell ref="D2:D3"/>
    <mergeCell ref="E2:E3"/>
    <mergeCell ref="A4:A7"/>
    <mergeCell ref="L4:L7"/>
    <mergeCell ref="N4:N7"/>
    <mergeCell ref="A8:A11"/>
    <mergeCell ref="L8:L11"/>
    <mergeCell ref="N8:N1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zoomScaleNormal="100" workbookViewId="0">
      <selection activeCell="A3" sqref="A3:J6"/>
    </sheetView>
  </sheetViews>
  <sheetFormatPr defaultRowHeight="15" x14ac:dyDescent="0.25"/>
  <cols>
    <col min="2" max="2" width="7.625" customWidth="1"/>
    <col min="3" max="3" width="9.875" customWidth="1"/>
    <col min="10" max="10" width="10.375" bestFit="1" customWidth="1"/>
  </cols>
  <sheetData>
    <row r="1" spans="1:10" ht="15.75" thickBot="1" x14ac:dyDescent="0.3">
      <c r="A1" s="36" t="s">
        <v>17</v>
      </c>
      <c r="B1" s="41" t="s">
        <v>18</v>
      </c>
      <c r="C1" s="42"/>
      <c r="D1" s="41" t="s">
        <v>19</v>
      </c>
      <c r="E1" s="42"/>
      <c r="F1" s="41" t="s">
        <v>20</v>
      </c>
      <c r="G1" s="42"/>
      <c r="H1" s="41" t="s">
        <v>21</v>
      </c>
      <c r="I1" s="42"/>
      <c r="J1" s="36" t="s">
        <v>22</v>
      </c>
    </row>
    <row r="2" spans="1:10" ht="51.75" thickBot="1" x14ac:dyDescent="0.3">
      <c r="A2" s="37"/>
      <c r="B2" s="3" t="s">
        <v>23</v>
      </c>
      <c r="C2" s="3" t="s">
        <v>56</v>
      </c>
      <c r="D2" s="3" t="s">
        <v>24</v>
      </c>
      <c r="E2" s="3" t="s">
        <v>56</v>
      </c>
      <c r="F2" s="3" t="s">
        <v>24</v>
      </c>
      <c r="G2" s="3" t="s">
        <v>56</v>
      </c>
      <c r="H2" s="3" t="s">
        <v>24</v>
      </c>
      <c r="I2" s="3" t="s">
        <v>25</v>
      </c>
      <c r="J2" s="37"/>
    </row>
    <row r="3" spans="1:10" ht="15.75" thickBot="1" x14ac:dyDescent="0.3">
      <c r="A3" s="10" t="s">
        <v>26</v>
      </c>
      <c r="B3" s="12" t="s">
        <v>47</v>
      </c>
      <c r="C3" s="11">
        <v>0.78249999999999997</v>
      </c>
      <c r="D3" s="3" t="s">
        <v>48</v>
      </c>
      <c r="E3" s="11">
        <v>0.73460000000000003</v>
      </c>
      <c r="F3" s="3" t="s">
        <v>49</v>
      </c>
      <c r="G3" s="11">
        <v>0.78949999999999998</v>
      </c>
      <c r="H3" s="3" t="s">
        <v>50</v>
      </c>
      <c r="I3" s="11">
        <v>0.82199999999999995</v>
      </c>
      <c r="J3" s="11">
        <f>AVERAGE(I3,G3,E3,C3)</f>
        <v>0.7821499999999999</v>
      </c>
    </row>
    <row r="4" spans="1:10" ht="15.75" thickBot="1" x14ac:dyDescent="0.3">
      <c r="A4" s="10" t="s">
        <v>27</v>
      </c>
      <c r="B4" s="12" t="s">
        <v>51</v>
      </c>
      <c r="C4" s="11">
        <v>0.74950000000000006</v>
      </c>
      <c r="D4" s="3" t="s">
        <v>52</v>
      </c>
      <c r="E4" s="11">
        <v>0.72040000000000004</v>
      </c>
      <c r="F4" s="3" t="s">
        <v>53</v>
      </c>
      <c r="G4" s="11">
        <v>0.81989999999999996</v>
      </c>
      <c r="H4" s="3" t="s">
        <v>54</v>
      </c>
      <c r="I4" s="11">
        <v>0.77310000000000001</v>
      </c>
      <c r="J4" s="11">
        <f>(20*C4+E4*60+G4*50+I4*30)/160</f>
        <v>0.76501249999999998</v>
      </c>
    </row>
    <row r="5" spans="1:10" ht="15.75" thickBot="1" x14ac:dyDescent="0.3">
      <c r="A5" s="10" t="s">
        <v>28</v>
      </c>
      <c r="B5" s="12" t="s">
        <v>58</v>
      </c>
      <c r="C5" s="11">
        <v>0.74790000000000001</v>
      </c>
      <c r="D5" s="3" t="s">
        <v>59</v>
      </c>
      <c r="E5" s="11">
        <v>0.83499999999999996</v>
      </c>
      <c r="F5" s="3" t="s">
        <v>52</v>
      </c>
      <c r="G5" s="11">
        <v>0.74</v>
      </c>
      <c r="H5" s="3" t="s">
        <v>60</v>
      </c>
      <c r="I5" s="11">
        <v>0.77749999999999997</v>
      </c>
      <c r="J5" s="11">
        <f>(45*C5+E5*20+G5*60+I5*35)/160</f>
        <v>0.76230000000000009</v>
      </c>
    </row>
    <row r="6" spans="1:10" ht="15.75" thickBot="1" x14ac:dyDescent="0.3">
      <c r="A6" s="10" t="s">
        <v>29</v>
      </c>
      <c r="B6" s="12" t="s">
        <v>47</v>
      </c>
      <c r="C6" s="11">
        <v>0.79020000000000001</v>
      </c>
      <c r="D6" s="3" t="s">
        <v>55</v>
      </c>
      <c r="E6" s="11">
        <v>0.83099999999999996</v>
      </c>
      <c r="F6" s="3" t="s">
        <v>47</v>
      </c>
      <c r="G6" s="11">
        <v>0.69379999999999997</v>
      </c>
      <c r="H6" s="3" t="s">
        <v>50</v>
      </c>
      <c r="I6" s="11">
        <v>0.76439999999999997</v>
      </c>
      <c r="J6" s="11">
        <f t="shared" ref="J6" si="0">AVERAGE(I6,G6,E6,C6)</f>
        <v>0.76985000000000003</v>
      </c>
    </row>
    <row r="7" spans="1:10" ht="15.75" thickBot="1" x14ac:dyDescent="0.3">
      <c r="A7" s="38" t="s">
        <v>30</v>
      </c>
      <c r="B7" s="39"/>
      <c r="C7" s="39"/>
      <c r="D7" s="39"/>
      <c r="E7" s="39"/>
      <c r="F7" s="39"/>
      <c r="G7" s="39"/>
      <c r="H7" s="39"/>
      <c r="I7" s="40"/>
      <c r="J7" s="11">
        <f>AVERAGE(J3:J6)</f>
        <v>0.76982812499999997</v>
      </c>
    </row>
    <row r="8" spans="1:10" x14ac:dyDescent="0.25">
      <c r="A8" s="4" t="s">
        <v>31</v>
      </c>
    </row>
  </sheetData>
  <mergeCells count="7">
    <mergeCell ref="J1:J2"/>
    <mergeCell ref="A7:I7"/>
    <mergeCell ref="A1:A2"/>
    <mergeCell ref="B1:C1"/>
    <mergeCell ref="D1:E1"/>
    <mergeCell ref="F1:G1"/>
    <mergeCell ref="H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Analysis</vt:lpstr>
      <vt:lpstr>Maximum Ratio</vt:lpstr>
      <vt:lpstr>ratio2.5</vt:lpstr>
      <vt:lpstr>ratio3</vt:lpstr>
      <vt:lpstr>ratio3.5</vt:lpstr>
      <vt:lpstr>ratio4</vt:lpstr>
      <vt:lpstr>ratio4.5</vt:lpstr>
      <vt:lpstr>ratio5</vt:lpstr>
      <vt:lpstr>passengers info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2017-11-25T12:35:23Z</dcterms:created>
  <dcterms:modified xsi:type="dcterms:W3CDTF">2018-01-17T13:24:56Z</dcterms:modified>
</cp:coreProperties>
</file>